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defaultThemeVersion="166925"/>
  <mc:AlternateContent xmlns:mc="http://schemas.openxmlformats.org/markup-compatibility/2006">
    <mc:Choice Requires="x15">
      <x15ac:absPath xmlns:x15ac="http://schemas.microsoft.com/office/spreadsheetml/2010/11/ac" url="/Users/Martina/Desktop/EGPAF_UNITAID/PROJECT IMPLEMENTATION/GF_CDC_USAID_UNICEF_Sustainability WG/Work on costed interventions/Final version March 2nd 2020/"/>
    </mc:Choice>
  </mc:AlternateContent>
  <xr:revisionPtr revIDLastSave="0" documentId="13_ncr:1_{EACEB6F4-BDDD-FE4F-AEAA-1A5038D8E85C}" xr6:coauthVersionLast="45" xr6:coauthVersionMax="45" xr10:uidLastSave="{00000000-0000-0000-0000-000000000000}"/>
  <bookViews>
    <workbookView xWindow="640" yWindow="1080" windowWidth="25600" windowHeight="14680" xr2:uid="{00000000-000D-0000-FFFF-FFFF00000000}"/>
  </bookViews>
  <sheets>
    <sheet name="1. Title page" sheetId="5" r:id="rId1"/>
    <sheet name="2. Instructions" sheetId="1" r:id="rId2"/>
    <sheet name="3. Drug cost calculations" sheetId="4" r:id="rId3"/>
    <sheet name="4. 3HP &amp; 1HP cost calculation" sheetId="7" r:id="rId4"/>
    <sheet name="5. TPT (child contacts)" sheetId="2" r:id="rId5"/>
    <sheet name="6. TPT (PLHIV)" sheetId="3" r:id="rId6"/>
    <sheet name="7. Budget Summary" sheetId="8" r:id="rId7"/>
    <sheet name="Lists" sheetId="6" r:id="rId8"/>
    <sheet name="Annex Sanofi and FDC 3HP Terms"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7" l="1"/>
  <c r="C15" i="2"/>
  <c r="C21" i="2" s="1"/>
  <c r="D15" i="2"/>
  <c r="D21" i="2" s="1"/>
  <c r="B15" i="2"/>
  <c r="B21" i="2" s="1"/>
  <c r="E45" i="4" l="1"/>
  <c r="E36" i="4"/>
  <c r="E35" i="4"/>
  <c r="G52" i="7" l="1"/>
  <c r="G54" i="7" s="1"/>
  <c r="G35" i="7"/>
  <c r="G38" i="7" s="1"/>
  <c r="G36" i="7"/>
  <c r="D32" i="2" l="1"/>
  <c r="E32" i="2"/>
  <c r="F32" i="2"/>
  <c r="C69" i="4"/>
  <c r="E48" i="4" l="1"/>
  <c r="E38" i="4"/>
  <c r="E39" i="4"/>
  <c r="E14" i="3"/>
  <c r="D21" i="3" s="1"/>
  <c r="F14" i="3"/>
  <c r="B39" i="3" s="1"/>
  <c r="G14" i="3"/>
  <c r="C39" i="3" s="1"/>
  <c r="H14" i="3"/>
  <c r="D39" i="3" s="1"/>
  <c r="F51" i="3" l="1"/>
  <c r="E51" i="3"/>
  <c r="F32" i="3"/>
  <c r="F28" i="2"/>
  <c r="E28" i="2"/>
  <c r="D28" i="2"/>
  <c r="D29" i="2"/>
  <c r="E29" i="2"/>
  <c r="F29" i="2"/>
  <c r="F28" i="3"/>
  <c r="F30" i="3"/>
  <c r="F53" i="2"/>
  <c r="C11" i="8" s="1"/>
  <c r="F51" i="2"/>
  <c r="C9" i="8" s="1"/>
  <c r="B57" i="2"/>
  <c r="D70" i="2"/>
  <c r="D71" i="2"/>
  <c r="D69" i="2"/>
  <c r="B64" i="3"/>
  <c r="E14" i="8" l="1"/>
  <c r="D14" i="8"/>
  <c r="C14" i="8"/>
  <c r="E12" i="8"/>
  <c r="D12" i="8"/>
  <c r="C12" i="8"/>
  <c r="B72" i="2"/>
  <c r="G44" i="7" l="1"/>
  <c r="G46" i="7" s="1"/>
  <c r="F31" i="3" s="1"/>
  <c r="C14" i="3" l="1"/>
  <c r="B21" i="3" s="1"/>
  <c r="C17" i="4"/>
  <c r="E17" i="4" s="1"/>
  <c r="E20" i="4" s="1"/>
  <c r="F17" i="4"/>
  <c r="G17" i="4" s="1"/>
  <c r="G20" i="4" s="1"/>
  <c r="F27" i="3"/>
  <c r="G27" i="7"/>
  <c r="C55" i="4"/>
  <c r="E55" i="4" s="1"/>
  <c r="E58" i="4" s="1"/>
  <c r="C56" i="4"/>
  <c r="E56" i="4" s="1"/>
  <c r="E59" i="4" s="1"/>
  <c r="D14" i="3"/>
  <c r="C21" i="3" s="1"/>
  <c r="C16" i="4"/>
  <c r="E16" i="4" s="1"/>
  <c r="E19" i="4" s="1"/>
  <c r="F16" i="4"/>
  <c r="G16" i="4" s="1"/>
  <c r="G19" i="4" s="1"/>
  <c r="C26" i="4"/>
  <c r="E26" i="4" s="1"/>
  <c r="E28" i="4" s="1"/>
  <c r="F26" i="4"/>
  <c r="G26" i="4" s="1"/>
  <c r="G28" i="4" s="1"/>
  <c r="E46" i="4"/>
  <c r="E49" i="4" s="1"/>
  <c r="G17" i="7"/>
  <c r="G19" i="7" s="1"/>
  <c r="G26" i="7"/>
  <c r="G29" i="7" s="1"/>
  <c r="D71" i="3"/>
  <c r="D70" i="3"/>
  <c r="E47" i="2"/>
  <c r="C7" i="8" s="1"/>
  <c r="E48" i="2"/>
  <c r="C8" i="8" s="1"/>
  <c r="F52" i="2"/>
  <c r="C10" i="8" s="1"/>
  <c r="F30" i="2" l="1"/>
  <c r="E30" i="2"/>
  <c r="D30" i="2"/>
  <c r="F29" i="3"/>
  <c r="D31" i="2"/>
  <c r="E31" i="2"/>
  <c r="F31" i="2"/>
  <c r="D49" i="3"/>
  <c r="E49" i="3"/>
  <c r="F49" i="3"/>
  <c r="D15" i="8"/>
  <c r="C15" i="8"/>
  <c r="E15" i="8"/>
  <c r="E31" i="3"/>
  <c r="E29" i="3"/>
  <c r="E32" i="3"/>
  <c r="E13" i="8"/>
  <c r="D13" i="8"/>
  <c r="C13" i="8"/>
  <c r="D29" i="3"/>
  <c r="D32" i="3"/>
  <c r="D31" i="3"/>
  <c r="D27" i="2"/>
  <c r="F27" i="2"/>
  <c r="E27" i="2"/>
  <c r="D26" i="2"/>
  <c r="F26" i="2"/>
  <c r="E26" i="2"/>
  <c r="D25" i="2"/>
  <c r="F25" i="2"/>
  <c r="E25" i="2"/>
  <c r="D24" i="2"/>
  <c r="F24" i="2"/>
  <c r="E24" i="2"/>
  <c r="F25" i="3"/>
  <c r="F26" i="3"/>
  <c r="E27" i="3"/>
  <c r="E30" i="3"/>
  <c r="E26" i="3"/>
  <c r="E25" i="3"/>
  <c r="E28" i="3"/>
  <c r="D30" i="3"/>
  <c r="B59" i="2"/>
  <c r="D27" i="3"/>
  <c r="D28" i="3"/>
  <c r="B72" i="3"/>
  <c r="D25" i="3"/>
  <c r="D26" i="3"/>
  <c r="C36" i="2" l="1"/>
  <c r="C39" i="2" s="1"/>
  <c r="B36" i="2"/>
  <c r="B39" i="2" s="1"/>
  <c r="D36" i="2"/>
  <c r="D39" i="2" s="1"/>
  <c r="D47" i="3"/>
  <c r="E47" i="3"/>
  <c r="F47" i="3"/>
  <c r="F34" i="3"/>
  <c r="E50" i="3"/>
  <c r="F50" i="3"/>
  <c r="E34" i="3"/>
  <c r="F48" i="3"/>
  <c r="E48" i="3"/>
  <c r="F46" i="3"/>
  <c r="E46" i="3"/>
  <c r="D51" i="3"/>
  <c r="D34" i="3"/>
  <c r="F45" i="3"/>
  <c r="E45" i="3"/>
  <c r="D43" i="3"/>
  <c r="F43" i="3"/>
  <c r="E43" i="3"/>
  <c r="D44" i="3"/>
  <c r="E44" i="3"/>
  <c r="F44" i="3"/>
  <c r="D50" i="3"/>
  <c r="D48" i="3"/>
  <c r="D45" i="3"/>
  <c r="D46" i="3"/>
  <c r="B55" i="3" l="1"/>
  <c r="B58" i="3" s="1"/>
  <c r="C6" i="8" s="1"/>
  <c r="C16" i="8" s="1"/>
  <c r="D55" i="3"/>
  <c r="D58" i="3" s="1"/>
  <c r="E6" i="8" s="1"/>
  <c r="E16" i="8" s="1"/>
  <c r="C55" i="3"/>
  <c r="C58" i="3" s="1"/>
  <c r="D6" i="8" s="1"/>
  <c r="D16" i="8" s="1"/>
  <c r="B73" i="2"/>
  <c r="B73" i="3" l="1"/>
  <c r="C19" i="8"/>
</calcChain>
</file>

<file path=xl/sharedStrings.xml><?xml version="1.0" encoding="utf-8"?>
<sst xmlns="http://schemas.openxmlformats.org/spreadsheetml/2006/main" count="747" uniqueCount="506">
  <si>
    <t>Figures</t>
  </si>
  <si>
    <t xml:space="preserve">Target population </t>
  </si>
  <si>
    <t>National TB database- country specific</t>
  </si>
  <si>
    <t>2015 Revision of World Population, United Nations Population Division (https://esa.un.org/unpd/wpp/)</t>
  </si>
  <si>
    <t xml:space="preserve">National proportion of children &lt;5 years of age </t>
  </si>
  <si>
    <t>National average household size</t>
  </si>
  <si>
    <t>Average cluster size of active TB per household</t>
  </si>
  <si>
    <t>Proportion of children &lt; 5 years old with active TB among those who had a household contact with TB cases</t>
  </si>
  <si>
    <t>Constant across countries =6.1% (95%CI 1.0%-16.3%)</t>
  </si>
  <si>
    <t>Constant across countries =1.06 (95%CI 1.04-1.08)</t>
  </si>
  <si>
    <t>National censuses, DHS statistical year books, or official websites of the national statistical authorities</t>
  </si>
  <si>
    <t xml:space="preserve">Number of patients eligible for treatment </t>
  </si>
  <si>
    <t>TB Preventive Treament</t>
  </si>
  <si>
    <t>Drug regimen</t>
  </si>
  <si>
    <t>Pyridoxine</t>
  </si>
  <si>
    <t>Air time for SMS-based communication of follow-up during treatment</t>
  </si>
  <si>
    <t>Total cost of treament and support</t>
  </si>
  <si>
    <t>Costs for venue for class-based training of HWs for introduction of new regimens</t>
  </si>
  <si>
    <t xml:space="preserve">Program management- Monitoring and evaluation </t>
  </si>
  <si>
    <t xml:space="preserve">TPT register </t>
  </si>
  <si>
    <t>IT maintenance for electronic based system</t>
  </si>
  <si>
    <t xml:space="preserve">Printing of facility-based TPT register </t>
  </si>
  <si>
    <t>Printing of referral slips</t>
  </si>
  <si>
    <t>Printing  of any additional register that might be needed</t>
  </si>
  <si>
    <t>Total cost of program management</t>
  </si>
  <si>
    <t>Estimated total cost for LTBI diagnosis and management in US$</t>
  </si>
  <si>
    <t>Specifications</t>
  </si>
  <si>
    <t>Number PLHIV to initiate TPT</t>
  </si>
  <si>
    <t>Total</t>
  </si>
  <si>
    <t>Adults</t>
  </si>
  <si>
    <t>Children (0-14 yrs)</t>
  </si>
  <si>
    <t>Demographic Distribution</t>
  </si>
  <si>
    <t>Weight</t>
  </si>
  <si>
    <t>Age</t>
  </si>
  <si>
    <t>Paediatric TPT regimens</t>
  </si>
  <si>
    <t>3HP</t>
  </si>
  <si>
    <t>Weight Band</t>
  </si>
  <si>
    <t>Tablets per day</t>
  </si>
  <si>
    <t>No. of days per regimen</t>
  </si>
  <si>
    <t>Price/unit (USD)</t>
  </si>
  <si>
    <t>Isoniazid (100 mg)</t>
  </si>
  <si>
    <t>Rifapentine (150 mg)</t>
  </si>
  <si>
    <t>3</t>
  </si>
  <si>
    <t>*Recommended only for children &gt; 2 years. 50%tile weight for 24 months = 12 Kg.</t>
  </si>
  <si>
    <t>Pyridoxine (50mg)</t>
  </si>
  <si>
    <t>INSTRUCTIONS: Please DO NOT make changes to this sheet. This sheet should remain locked.</t>
  </si>
  <si>
    <t>Drop-down Lists</t>
  </si>
  <si>
    <t>3 RH</t>
  </si>
  <si>
    <t>Please select the applicable option</t>
  </si>
  <si>
    <t>Response</t>
  </si>
  <si>
    <t>Yes</t>
  </si>
  <si>
    <t>No</t>
  </si>
  <si>
    <t>Please select all applicable options</t>
  </si>
  <si>
    <t>Total price (USD)</t>
  </si>
  <si>
    <t xml:space="preserve">INSTRUCTIONS: Please fill in the ORANGE cells ONLY. </t>
  </si>
  <si>
    <t>Target population for TPT</t>
  </si>
  <si>
    <t>If you use electronic system, please budget for this at National level</t>
  </si>
  <si>
    <t>TPT register</t>
  </si>
  <si>
    <t xml:space="preserve">Manual </t>
  </si>
  <si>
    <t>Both</t>
  </si>
  <si>
    <t>Electronic</t>
  </si>
  <si>
    <t>TB PREVENTON TREATMENT (PLHIV)</t>
  </si>
  <si>
    <t>TB PREVENTON TREATMENT (HOUSEHOLD CONTACTS &lt; 5 YEARS OF AGE)</t>
  </si>
  <si>
    <t>Targert population for TPT</t>
  </si>
  <si>
    <t>Initiating ART</t>
  </si>
  <si>
    <t>On ART requiring TPT</t>
  </si>
  <si>
    <t>Please input the approximate annual cost</t>
  </si>
  <si>
    <t>DRUG COST CALCULATIONS (adult and child)</t>
  </si>
  <si>
    <t>Please fill in regimen share (% of population on this regimen)</t>
  </si>
  <si>
    <t>Total regimen cost</t>
  </si>
  <si>
    <t>RIF Regimens (non-dispersible tablets rifampicin 150mg)</t>
  </si>
  <si>
    <t>4R</t>
  </si>
  <si>
    <t>RH Regimens (using dispersible, FDC tablets)</t>
  </si>
  <si>
    <t>2</t>
  </si>
  <si>
    <t>4 R (non-dispersible rifampicin tablets 150mg)</t>
  </si>
  <si>
    <t>3 RH (dispersible FDC tablets rifampicin 75mg/isoniazid 50mg)</t>
  </si>
  <si>
    <t>3HP (using non-dispersible tablets for both isoniazid and rifapentine)</t>
  </si>
  <si>
    <t>3 HP (non-dispersible tablets for both isoniazid 100mg and rifapentine 150mg)</t>
  </si>
  <si>
    <t>Additional staff required</t>
  </si>
  <si>
    <t>Number of staff</t>
  </si>
  <si>
    <t>Annual cost per facility</t>
  </si>
  <si>
    <t>Number of facilities</t>
  </si>
  <si>
    <t>3HP regimen</t>
  </si>
  <si>
    <t>6</t>
  </si>
  <si>
    <t>4</t>
  </si>
  <si>
    <t>Isoniazid (300 mg)</t>
  </si>
  <si>
    <t>Adults (includes pregnant women)</t>
  </si>
  <si>
    <t>Adult regimen cost</t>
  </si>
  <si>
    <t>Cost in US$ per regimen (children)</t>
  </si>
  <si>
    <t>Cost in US$ per regimen (adults)</t>
  </si>
  <si>
    <t>4 R (non-dispersible rifampicin tablets 300mg)</t>
  </si>
  <si>
    <t>3 HP (non-dispersible tablets for both isoniazid 300mg and rifapentine 300mg)</t>
  </si>
  <si>
    <t>Instructions</t>
  </si>
  <si>
    <t>Choose your country from the drop down menu</t>
  </si>
  <si>
    <t>The orange cells are input cells which are required to be to filled in.</t>
  </si>
  <si>
    <r>
      <t xml:space="preserve">The grey cells are calculation cells that generate the results. </t>
    </r>
    <r>
      <rPr>
        <b/>
        <u/>
        <sz val="12"/>
        <color theme="1"/>
        <rFont val="Calibri (Body)_x0000_"/>
      </rPr>
      <t>Data should not be entered in these cells.</t>
    </r>
  </si>
  <si>
    <t>Data, assumptions to establish budget</t>
  </si>
  <si>
    <t>Assumptions</t>
  </si>
  <si>
    <t>Target population</t>
  </si>
  <si>
    <t>Fill in this section. Refer to Specifications for data sources.</t>
  </si>
  <si>
    <t>Human Resource costs</t>
  </si>
  <si>
    <t xml:space="preserve">Fill in this section. </t>
  </si>
  <si>
    <t>TUBERCULOSIS PREVENTION TREATMENT BUDGETING TOOL</t>
  </si>
  <si>
    <r>
      <t xml:space="preserve">The blue cells are related results. </t>
    </r>
    <r>
      <rPr>
        <b/>
        <u/>
        <sz val="12"/>
        <color theme="1"/>
        <rFont val="Calibri (Body)_x0000_"/>
      </rPr>
      <t>Data should not be entered in these cells.</t>
    </r>
  </si>
  <si>
    <t>TPT (child contacts)</t>
  </si>
  <si>
    <t xml:space="preserve">WHO guidelines for estimation of child contacts &lt; 5years. </t>
  </si>
  <si>
    <t>There is a 'List' sheet at the end of this workbook linked to data in the tool. Please do not enter data or edit this sheet.</t>
  </si>
  <si>
    <t xml:space="preserve">Please select all regimens applicable in your country. If one regimen is used, please fill in 100% as regimen share. If more than one regimen is used, please fill in the approximate regimen shares for each. </t>
  </si>
  <si>
    <t>TPT (PLHIV)</t>
  </si>
  <si>
    <t>Please select the applicable options and fill in the figures.</t>
  </si>
  <si>
    <t xml:space="preserve"> The staff costs for health workers providing TPT in facilities are incurred by the governments (health departments).</t>
  </si>
  <si>
    <t>1HP regimen</t>
  </si>
  <si>
    <t>Dosage</t>
  </si>
  <si>
    <t xml:space="preserve">Adult </t>
  </si>
  <si>
    <t>1</t>
  </si>
  <si>
    <t>1 HP (non-dispersible tablets for both isoniazid 300mg and rifapentine 600mg)</t>
  </si>
  <si>
    <t>Number of districts</t>
  </si>
  <si>
    <t>Please input the approximate annual cost per district</t>
  </si>
  <si>
    <t>Please input  the approximate number of districts for training</t>
  </si>
  <si>
    <t>Total costs of HR for training</t>
  </si>
  <si>
    <t>Please input the approximate number of facilities</t>
  </si>
  <si>
    <t>Total HR costs</t>
  </si>
  <si>
    <t>Clinical staff</t>
  </si>
  <si>
    <t>TB program staff</t>
  </si>
  <si>
    <t>District staff</t>
  </si>
  <si>
    <t>M&amp;E staff</t>
  </si>
  <si>
    <t>Others</t>
  </si>
  <si>
    <t>District level</t>
  </si>
  <si>
    <t>Number of staff per district</t>
  </si>
  <si>
    <t>National level</t>
  </si>
  <si>
    <t>Annual gross salary (per staff)</t>
  </si>
  <si>
    <t>These are additional staff required to support TPT beyond the current health workforce already providing this service.</t>
  </si>
  <si>
    <t>Year 2</t>
  </si>
  <si>
    <t>Year 3</t>
  </si>
  <si>
    <t>Year 1</t>
  </si>
  <si>
    <t>Estimated total budget costs for TB Prevention Treatment</t>
  </si>
  <si>
    <t>SUMMARY OF ESTIMATED BUDGET COSTS FOR TB PREVENTION TREATMENT</t>
  </si>
  <si>
    <t>Estimated total budget costs</t>
  </si>
  <si>
    <t xml:space="preserve">The section 'Target population for TPT' has a provision for input of figures for each budget year. </t>
  </si>
  <si>
    <r>
      <rPr>
        <b/>
        <sz val="12"/>
        <color theme="1"/>
        <rFont val="Calibri"/>
        <family val="2"/>
        <scheme val="minor"/>
      </rPr>
      <t>Year 1</t>
    </r>
    <r>
      <rPr>
        <sz val="12"/>
        <color theme="1"/>
        <rFont val="Calibri"/>
        <family val="2"/>
        <scheme val="minor"/>
      </rPr>
      <t xml:space="preserve"> represents the population estimate for the current budget year. </t>
    </r>
    <r>
      <rPr>
        <b/>
        <sz val="12"/>
        <color theme="1"/>
        <rFont val="Calibri"/>
        <family val="2"/>
        <scheme val="minor"/>
      </rPr>
      <t>Year 2</t>
    </r>
    <r>
      <rPr>
        <sz val="12"/>
        <color theme="1"/>
        <rFont val="Calibri"/>
        <family val="2"/>
        <scheme val="minor"/>
      </rPr>
      <t xml:space="preserve"> and </t>
    </r>
    <r>
      <rPr>
        <b/>
        <sz val="12"/>
        <color theme="1"/>
        <rFont val="Calibri"/>
        <family val="2"/>
        <scheme val="minor"/>
      </rPr>
      <t>Year 3</t>
    </r>
    <r>
      <rPr>
        <sz val="12"/>
        <color theme="1"/>
        <rFont val="Calibri"/>
        <family val="2"/>
        <scheme val="minor"/>
      </rPr>
      <t xml:space="preserve"> represent the population estimates targeted for the corresponding budget years.</t>
    </r>
  </si>
  <si>
    <t xml:space="preserve">The included activities are those most relevant for planning and resource requirements for this intervention. </t>
  </si>
  <si>
    <t>The drug regimen in the tool are aligned with the current WHO guidelines for TPT.</t>
  </si>
  <si>
    <r>
      <t xml:space="preserve">The drug costs are inclusive of international freight and handling costs. In-country transport and handling costs are </t>
    </r>
    <r>
      <rPr>
        <b/>
        <sz val="12"/>
        <color theme="1"/>
        <rFont val="Calibri"/>
        <family val="2"/>
        <scheme val="minor"/>
      </rPr>
      <t>not</t>
    </r>
    <r>
      <rPr>
        <sz val="12"/>
        <color theme="1"/>
        <rFont val="Calibri"/>
        <family val="2"/>
        <scheme val="minor"/>
      </rPr>
      <t xml:space="preserve"> included.</t>
    </r>
  </si>
  <si>
    <t>The mandatory data to complete this budget tool is listed in 'Instructions' sheet (no.5).</t>
  </si>
  <si>
    <t>Drug cost calculations</t>
  </si>
  <si>
    <t>3HP &amp; 1HP cost calculations</t>
  </si>
  <si>
    <t>Number of TB index cases</t>
  </si>
  <si>
    <t>This data is mandatory. Please fill in the figures for Year 1, Year 2, Year 3.</t>
  </si>
  <si>
    <t>National proprotion of children &lt; 5 years of age</t>
  </si>
  <si>
    <t>Drug regimen share</t>
  </si>
  <si>
    <t>Each country to provide an estimate percentage based on the regimens used in your country.</t>
  </si>
  <si>
    <t>Printing TPT registers, referral slips, additional registers</t>
  </si>
  <si>
    <t>The annual cost approximate per facility</t>
  </si>
  <si>
    <t>The annual cost approximate per district</t>
  </si>
  <si>
    <t>Number of PLHIV initiating ART</t>
  </si>
  <si>
    <t>Number of PLHIV on ART requiring TPT</t>
  </si>
  <si>
    <t>These are additional staff required to support TPT beyond the current health workforce already providing this service. Data on the number of staff and annual gross salaries is required.</t>
  </si>
  <si>
    <t>Sections</t>
  </si>
  <si>
    <t>Data</t>
  </si>
  <si>
    <r>
      <t xml:space="preserve">Please ensure you have the following data which is </t>
    </r>
    <r>
      <rPr>
        <b/>
        <sz val="12"/>
        <color theme="1"/>
        <rFont val="Calibri"/>
        <family val="2"/>
        <scheme val="minor"/>
      </rPr>
      <t>mandatory</t>
    </r>
    <r>
      <rPr>
        <sz val="12"/>
        <color theme="1"/>
        <rFont val="Calibri"/>
        <family val="2"/>
        <scheme val="minor"/>
      </rPr>
      <t xml:space="preserve"> to complete this tool:</t>
    </r>
  </si>
  <si>
    <t>Please fill in the budget tool as per the instructions in this table</t>
  </si>
  <si>
    <t>This is only cost for additional staff required for the budget cycle. The staff costs for health workers providing TPT in facilities are incurred by the governments (health departments).</t>
  </si>
  <si>
    <r>
      <t xml:space="preserve">Additional instructions for data input is given in </t>
    </r>
    <r>
      <rPr>
        <i/>
        <sz val="12"/>
        <color rgb="FF712FA3"/>
        <rFont val="Calibri (Body)_x0000_"/>
      </rPr>
      <t>purple text</t>
    </r>
    <r>
      <rPr>
        <sz val="12"/>
        <color theme="1"/>
        <rFont val="Calibri"/>
        <family val="2"/>
        <scheme val="minor"/>
      </rPr>
      <t xml:space="preserve"> throughout the tool.</t>
    </r>
  </si>
  <si>
    <r>
      <t xml:space="preserve">Please fill in the the population figures for the current budget year in the column </t>
    </r>
    <r>
      <rPr>
        <b/>
        <i/>
        <sz val="12"/>
        <color rgb="FF7030A0"/>
        <rFont val="Calibri"/>
        <family val="2"/>
        <scheme val="minor"/>
      </rPr>
      <t>Year 1</t>
    </r>
    <r>
      <rPr>
        <i/>
        <sz val="12"/>
        <color rgb="FF7030A0"/>
        <rFont val="Calibri"/>
        <family val="2"/>
        <scheme val="minor"/>
      </rPr>
      <t xml:space="preserve">. Please fill in the projected target populations in </t>
    </r>
    <r>
      <rPr>
        <b/>
        <i/>
        <sz val="12"/>
        <color rgb="FF7030A0"/>
        <rFont val="Calibri"/>
        <family val="2"/>
        <scheme val="minor"/>
      </rPr>
      <t xml:space="preserve">Year 2 and Year 3 </t>
    </r>
    <r>
      <rPr>
        <i/>
        <sz val="12"/>
        <color rgb="FF7030A0"/>
        <rFont val="Calibri"/>
        <family val="2"/>
        <scheme val="minor"/>
      </rPr>
      <t>for the corresponding budget years in the respective columns.</t>
    </r>
  </si>
  <si>
    <t>Freight</t>
  </si>
  <si>
    <t>Quality control</t>
  </si>
  <si>
    <t>Insurance</t>
  </si>
  <si>
    <t>Repackaging</t>
  </si>
  <si>
    <t>Procurement fees</t>
  </si>
  <si>
    <t>Total cost of drug regimen (including international handling costs)</t>
  </si>
  <si>
    <t xml:space="preserve">Estimates have been provided. If country specific estimates are different please fill these in </t>
  </si>
  <si>
    <t>The 'Drug cost calculation' and ' 3HP &amp; 1HP drug cost calculation' sheets calculate the costs of the different regimens. Please do not enter data or edit these sheets.</t>
  </si>
  <si>
    <t xml:space="preserve">The costs provided in this tool include: commodities, supply chain management, treatment adherence support, additional human resource (HR) if required ( as estimated by the national TB programme) and monitoring and evaluation (M&amp;E) tool related to TPT. 
</t>
  </si>
  <si>
    <t>The 3HP regimen only includes 150 mg singles and 300 INH/300 RPT mg FDC. The 300mg single tablet of RPT and the dispersible FDC INH/FDC tablets are not yet avaiable for children.</t>
  </si>
  <si>
    <t xml:space="preserve">The budget estimates can be used: for programme management, funding and planning to inform the estimates of the costs of TB services </t>
  </si>
  <si>
    <t>3HP (using non-dispersible tablets for both isoniazid and rifapentine with INH and Priftin single 150mg)</t>
  </si>
  <si>
    <t>3HP (using fixed dose combination of isoniazid 300 mg and rifapentine 300mg )</t>
  </si>
  <si>
    <t>Rifapentine (300 mg) INH (300mg)</t>
  </si>
  <si>
    <t>3HP (Fixed Dose Combination isoniazid 300mg and rifapentine 300mg children over 30kg)</t>
  </si>
  <si>
    <t>3HP (Fixed Dose Combination isoniazid 300mg and rifapentine 300mg PLHIV over 30kg)</t>
  </si>
  <si>
    <t>1HP (2 non-dispersible tablets of rifapentine 150mg and 1 FDC 3HP isoniazid 300mg and rifapentine 300mg</t>
  </si>
  <si>
    <t xml:space="preserve">The regimens are classfiied into adults and children and both are required to be filled.    Please select all regimens applicable in your country.                                                                                              If one regimen is used, please fill in 100% as regimen share.                                                            If more than one regimen is used, please fill in the approximate regimen shares for each. </t>
  </si>
  <si>
    <t>Cost on US$ per regimen</t>
  </si>
  <si>
    <t>Please input the approximate annual cost for each year</t>
  </si>
  <si>
    <t>Pack is 12 weeks of Treatment</t>
  </si>
  <si>
    <t>No. of weeks per regimen</t>
  </si>
  <si>
    <t>1HP SINGLES ONLY (using non-dispersible tablets for both isoniazid and rifapentine)</t>
  </si>
  <si>
    <t>1HP SINGLES AND FDC (using non-dispersible tablets for both isoniazid and rifapentine  and the FDC of 3HP)</t>
  </si>
  <si>
    <t>DRUG COST CALCULATIONS (adult and child- all regimens except 1HP and 3HP)</t>
  </si>
  <si>
    <t>Rifampicin/Isoniazid (75 mg/50 mg) Tablets per day</t>
  </si>
  <si>
    <t>Product Details</t>
  </si>
  <si>
    <t>INH</t>
  </si>
  <si>
    <t>RPT Priftin</t>
  </si>
  <si>
    <t>3HP FDC</t>
  </si>
  <si>
    <t xml:space="preserve">Product shelf life: 36 months
Strength: 150mg
Product storage conditions: Store below 25°C 
Packaging configuration: 24 tablets packed in a blister pack (3 pouches with packs of 8 blistered tablets packed in a box). 
</t>
  </si>
  <si>
    <t xml:space="preserve">The 3HP regimen is comprised of a weekly dose of:
Rifapentine (150mg RPT)
Isoniazid (INH)(100mg or 300mg INH)
Pyridoxine (Vitamin B6) which is available in 
50mg from GDF or 25mg/50mg procured locally
</t>
  </si>
  <si>
    <t xml:space="preserve">INH is supplied by GDF as either  300mg, 100mg or 100mg dispersible tablets in blister foiled packs. 
Product shelf life: 48 months 
Strength: 300mg or 100mg 
Product storage conditions: store below 30°C
Packaging configuration: 672 tablets packed in blister pack (300mg) or 100 tablets for 100mg/100mg dispersible
</t>
  </si>
  <si>
    <t>Pyrodoxine-B6</t>
  </si>
  <si>
    <t xml:space="preserve">Product shelf life: 18 months 
Strength: 300mg RPT or 300mg RPT
Product storage conditions: Store below 25°C 
Packaging configuration: 6 tablets packed in a blister or strip pack (3 sheets of one month with packs of # blistered tablets packed in a box). 
</t>
  </si>
  <si>
    <t xml:space="preserve">Pyridoxine (B6) is a vitamin product. It is used to reduce the risk of potential neuropathological effects of isoniazid as per country treatment guidelines. It is not required as part of 3HP but highly recommended for PLHIV. </t>
  </si>
  <si>
    <t xml:space="preserve">If your country guidelines require Pyrodixine to be administered  with INH, then please include in the 3HP patient course. </t>
  </si>
  <si>
    <t xml:space="preserve">It is available from GDF in 50mg blistered packs. </t>
  </si>
  <si>
    <t>It can be procured locally as 25mg (but not under GDF catalogue) as 25mg is considered a food supplement</t>
  </si>
  <si>
    <t>Coverage</t>
  </si>
  <si>
    <t>RIFAPENTINE GLOBAL PRICE DISCOUNT</t>
  </si>
  <si>
    <t>The agreement establishing this price discount was recently concluded by Unitaid, the Global Fund and Sanofi SA. The agreement is founded on extensive engagement with Sanofi SA over the past 12 months by multiple actors, including the Stop TB Partnership/Global Drug Facility, all of whom share a collective vision to establish a more affordable price for rifapentine-based treatment of Latent TB Infection (LTBI). This is key to kick-start global roll-out of more effective TB preventive therapy, in accordance with the political declaration of the high-level meeting of the United Nations General Assembly on the fight against Tuberculosis in September 2018.</t>
  </si>
  <si>
    <t>The volume-based agreement ensures that a net discounted price of €4.62/pack of 24 tablets1 ex works (66% discount off the existing price of 13.60€) for rifapentine (Priftin®) 150mg tablets is available to the public sectors of 100 low and middle-income countries burdened by TB and TB/HIV co-infection (See appendix 1 for details). As a result, a three-month treatment course of rifapentine (Priftin®) will now cost approximately US $15 (instead of US$ 45).</t>
  </si>
  <si>
    <t>Priftin® is currently the only WHO prequalified rifapentine formulation available for short-course treatment of LTBI (in combination with Isoniazid). Unitaid, the Global Fund, the Stop TB Partnership/Global Drug Facility and other partners will collaborate with all relevant stakeholders to facilitate access to Priftin® at this new price through public sector-led programs delivering the intervention in eligible countries.</t>
  </si>
  <si>
    <t>Unitaid, through the IMPAACT4TB project (led by The Aurum Institute), will take the lead on the execution of the associated terms and conditions of this price discount. A summary of the associated terms and conditions is presented below.</t>
  </si>
  <si>
    <t>Summary of terms and conditions:</t>
  </si>
  <si>
    <t>Product description: Rifapentine 150mg tabs (Priftin®); box of 24 tablets</t>
  </si>
  <si>
    <t>Incoterm: FCA Croissy (France)</t>
  </si>
  <si>
    <t>Shelf life: 36 months</t>
  </si>
  <si>
    <t>Quality assurance status: WHO Prequalification; USFDA Approval</t>
  </si>
  <si>
    <t>Procurement channels: Global Fund/PPM (through i+Solutions), Stop TB Partnership/Global TB Drug Facility (GDF), MSF, PAHO, PEPFAR/USAID-GHSC-PSM2, large volume national procurement bodies (not using a third-party channel) e.g. Republic of South Africa, Government of India.</t>
  </si>
  <si>
    <t>1 Equivalent to US$5/pack based on current exchange rate of EUR 1 = USD 1.09 on 03 October 2019 (https://www.ecb.europa.eu/stats/policy_and_exchange_rates/euro_reference_exchange_rates/html/eurofxref-graph-usd.en.html). The discount enables pricing of a 3-month treatment course of rifapentine in a 3HP regimen at US$ 15. It will be possible to issue purchase orders in US$ using the reference price in Euro.</t>
  </si>
  <si>
    <t>2 Other procurement channels may be considered on a case by case basis.</t>
  </si>
  <si>
    <t>Procurement Mechanism: Minimum order quantity is 5,100 packs (order should be a multiple of 60 packs per carton).</t>
  </si>
  <si>
    <t>Existing sales conditions with each procurement agent will apply.</t>
  </si>
  <si>
    <t>Volume commitment: 900,000 packs for 2020 (corresponding to 300,000 adult rifapentine treatment courses in a 3HP regimen).</t>
  </si>
  <si>
    <t>Sanofi’s annual production capacity: 1,800,000 packs per year (corresponding to 600,000 adult rifapentine treatment courses in a 3HP regimen). NB: the price discount will apply to this full annual volume, irrespective of eligible procuring country or channel, as a result of the volume commitment.</t>
  </si>
  <si>
    <t>Eligible countries/ procurers: Government institutions in and international organizations procuring for Low-Income Countries, Lower-Middle Income Countries, Upper-Middle-Income Countries with High Burden of TB and TB/HIV, and select Upper-Middle-Income countries. See appendix. These countries collectively account for &gt;90% of the global need for latent TB infection preventive therapy. Sanofi shall pursue best efforts to register Priftin® locally but cannot guarantee securing Marketing authorization in all the listed countries.</t>
  </si>
  <si>
    <t>To facilitate demand coordination in the context of annual supply capacity maximized at 1,800,000 packs (600,000 treatment courses of a 3HP regimen) in 2020, Sanofi has agreed to a streamlined list of eligible procurement channels that will ensure prioritized access to Priftin® in eligible countries. This list may be expanded further, if essential, to achieving the overall access goals.</t>
  </si>
  <si>
    <t>Coordination: The ARV Procurement Working Group (APWG),3 hosted by the Global Fund, in collaboration with other relevant procurement stakeholders, shall liaise with Sanofi to validate monthly rolling forecasts and support prioritization of orders based on objective criteria.</t>
  </si>
  <si>
    <t>Offer period: Initial discount period of 12 months4. Renewal for 2021 will be confirmed on or before 30 September 2020.</t>
  </si>
  <si>
    <t xml:space="preserve">FDC of 3HP TERMS OF GENERIC PRICING </t>
  </si>
  <si>
    <t>Weight averaged at 12-15kg across all weight bands</t>
  </si>
  <si>
    <t>International freight and in-country handling costs</t>
  </si>
  <si>
    <t xml:space="preserve">Buffer @10%  </t>
  </si>
  <si>
    <t>Pending final clearance from Global Fund</t>
  </si>
  <si>
    <t>The total costs of the three years are presented in the 'Summary' sheet</t>
  </si>
  <si>
    <r>
      <t>Cost estimates for the drugs are</t>
    </r>
    <r>
      <rPr>
        <sz val="12"/>
        <color theme="1"/>
        <rFont val="Calibri (Body)_x0000_"/>
      </rPr>
      <t xml:space="preserve"> sourced</t>
    </r>
    <r>
      <rPr>
        <sz val="12"/>
        <color theme="1"/>
        <rFont val="Calibri"/>
        <family val="2"/>
        <scheme val="minor"/>
      </rPr>
      <t xml:space="preserve"> from the Global Drug Facility, Medicine Catalogue October 2019. Please note the cost estimates may not be exhaustive.</t>
    </r>
  </si>
  <si>
    <t xml:space="preserve">These tools take into account the existing stocks, the quantities needed for  buffer stock at each level. We have only provided estimates of these costs in this tool for budgeting which will require refinement when the actual order is placed. </t>
  </si>
  <si>
    <t>Countries</t>
  </si>
  <si>
    <t>Aruba</t>
  </si>
  <si>
    <t>Afghanistan</t>
  </si>
  <si>
    <t>Angola</t>
  </si>
  <si>
    <t>Anguilla</t>
  </si>
  <si>
    <t>Albania</t>
  </si>
  <si>
    <t>Andorra</t>
  </si>
  <si>
    <t>United Arab Emirates</t>
  </si>
  <si>
    <t>Argentina</t>
  </si>
  <si>
    <t>Armenia</t>
  </si>
  <si>
    <t>American Samoa</t>
  </si>
  <si>
    <t>Antigua and Barbuda</t>
  </si>
  <si>
    <t>Australia</t>
  </si>
  <si>
    <t>Austria</t>
  </si>
  <si>
    <t>Azerbaijan</t>
  </si>
  <si>
    <t>Burundi</t>
  </si>
  <si>
    <t>Belgium</t>
  </si>
  <si>
    <t>Benin</t>
  </si>
  <si>
    <t>Bonaire, Saint Eustatius and Saba</t>
  </si>
  <si>
    <t>Burkina Faso</t>
  </si>
  <si>
    <t>Bangladesh</t>
  </si>
  <si>
    <t>Bulgaria</t>
  </si>
  <si>
    <t>Bahrain</t>
  </si>
  <si>
    <t>Bahamas</t>
  </si>
  <si>
    <t>Bosnia and Herzegovina</t>
  </si>
  <si>
    <t>Belarus</t>
  </si>
  <si>
    <t>Belize</t>
  </si>
  <si>
    <t>Bermuda</t>
  </si>
  <si>
    <t>Bolivia (Plurinational State of)</t>
  </si>
  <si>
    <t>Brazil</t>
  </si>
  <si>
    <t>Barbados</t>
  </si>
  <si>
    <t>Brunei Darussalam</t>
  </si>
  <si>
    <t>Bhutan</t>
  </si>
  <si>
    <t>Botswana</t>
  </si>
  <si>
    <t>Central African Republic</t>
  </si>
  <si>
    <t>Canada</t>
  </si>
  <si>
    <t>Switzerland</t>
  </si>
  <si>
    <t>Chile</t>
  </si>
  <si>
    <t>China</t>
  </si>
  <si>
    <t>Côte d'Ivoire</t>
  </si>
  <si>
    <t>Cameroon</t>
  </si>
  <si>
    <t>Democratic Republic of the Congo</t>
  </si>
  <si>
    <t>Congo</t>
  </si>
  <si>
    <t>Cook Islands</t>
  </si>
  <si>
    <t>Colombia</t>
  </si>
  <si>
    <t>Comoros</t>
  </si>
  <si>
    <t>Cabo Verde</t>
  </si>
  <si>
    <t>Costa Rica</t>
  </si>
  <si>
    <t>Cuba</t>
  </si>
  <si>
    <t>Curaçao</t>
  </si>
  <si>
    <t>Cayman Islands</t>
  </si>
  <si>
    <t>Cyprus</t>
  </si>
  <si>
    <t>Czechia</t>
  </si>
  <si>
    <t>Germany</t>
  </si>
  <si>
    <t>Djibouti</t>
  </si>
  <si>
    <t>Dominica</t>
  </si>
  <si>
    <t>Denmark</t>
  </si>
  <si>
    <t>Dominican Republic</t>
  </si>
  <si>
    <t>Algeria</t>
  </si>
  <si>
    <t>Ecuador</t>
  </si>
  <si>
    <t>Egypt</t>
  </si>
  <si>
    <t>Eritrea</t>
  </si>
  <si>
    <t>Spain</t>
  </si>
  <si>
    <t>Estonia</t>
  </si>
  <si>
    <t>Ethiopia</t>
  </si>
  <si>
    <t>Finland</t>
  </si>
  <si>
    <t>Fiji</t>
  </si>
  <si>
    <t>France</t>
  </si>
  <si>
    <t>Micronesia (Federated States of)</t>
  </si>
  <si>
    <t>Gabon</t>
  </si>
  <si>
    <t>United Kingdom of Great Britain and Northern Ireland</t>
  </si>
  <si>
    <t>Georgia</t>
  </si>
  <si>
    <t>Ghana</t>
  </si>
  <si>
    <t>Guinea</t>
  </si>
  <si>
    <t>Gambia</t>
  </si>
  <si>
    <t>Guinea-Bissau</t>
  </si>
  <si>
    <t>Equatorial Guinea</t>
  </si>
  <si>
    <t>Greece</t>
  </si>
  <si>
    <t>Grenada</t>
  </si>
  <si>
    <t>Greenland</t>
  </si>
  <si>
    <t>Guatemala</t>
  </si>
  <si>
    <t>Guam</t>
  </si>
  <si>
    <t>Guyana</t>
  </si>
  <si>
    <t>China, Hong Kong SAR</t>
  </si>
  <si>
    <t>Honduras</t>
  </si>
  <si>
    <t>Croatia</t>
  </si>
  <si>
    <t>Haiti</t>
  </si>
  <si>
    <t>Hungary</t>
  </si>
  <si>
    <t>Indonesia</t>
  </si>
  <si>
    <t>India</t>
  </si>
  <si>
    <t>Ireland</t>
  </si>
  <si>
    <t>Iran (Islamic Republic of)</t>
  </si>
  <si>
    <t>Iraq</t>
  </si>
  <si>
    <t>Iceland</t>
  </si>
  <si>
    <t>Israel</t>
  </si>
  <si>
    <t>Italy</t>
  </si>
  <si>
    <t>Jamaica</t>
  </si>
  <si>
    <t>Jordan</t>
  </si>
  <si>
    <t>Japan</t>
  </si>
  <si>
    <t>Kazakhstan</t>
  </si>
  <si>
    <t>Kenya</t>
  </si>
  <si>
    <t>Kyrgyzstan</t>
  </si>
  <si>
    <t>Cambodia</t>
  </si>
  <si>
    <t>Kiribati</t>
  </si>
  <si>
    <t>Saint Kitts and Nevis</t>
  </si>
  <si>
    <t>Republic of Korea</t>
  </si>
  <si>
    <t>Kuwait</t>
  </si>
  <si>
    <t>Lao People's Democratic Republic</t>
  </si>
  <si>
    <t>Lebanon</t>
  </si>
  <si>
    <t>Liberia</t>
  </si>
  <si>
    <t>Libya</t>
  </si>
  <si>
    <t>Saint Lucia</t>
  </si>
  <si>
    <t>Sri Lanka</t>
  </si>
  <si>
    <t>Lesotho</t>
  </si>
  <si>
    <t>Lithuania</t>
  </si>
  <si>
    <t>Luxembourg</t>
  </si>
  <si>
    <t>Latvia</t>
  </si>
  <si>
    <t>China, Macao SAR</t>
  </si>
  <si>
    <t>Morocco</t>
  </si>
  <si>
    <t>Monaco</t>
  </si>
  <si>
    <t>Republic of Moldova</t>
  </si>
  <si>
    <t>Madagascar</t>
  </si>
  <si>
    <t>Maldives</t>
  </si>
  <si>
    <t>Mexico</t>
  </si>
  <si>
    <t>Marshall Islands</t>
  </si>
  <si>
    <t>The Former Yugoslav Republic of Macedonia</t>
  </si>
  <si>
    <t>Mali</t>
  </si>
  <si>
    <t>Malta</t>
  </si>
  <si>
    <t>Myanmar</t>
  </si>
  <si>
    <t>Montenegro</t>
  </si>
  <si>
    <t>Mongolia</t>
  </si>
  <si>
    <t>Northern Mariana Islands</t>
  </si>
  <si>
    <t>Mozambique</t>
  </si>
  <si>
    <t>Mauritania</t>
  </si>
  <si>
    <t>Montserrat</t>
  </si>
  <si>
    <t>Mauritius</t>
  </si>
  <si>
    <t>Malawi</t>
  </si>
  <si>
    <t>Malaysia</t>
  </si>
  <si>
    <t>Namibia</t>
  </si>
  <si>
    <t>New Caledonia</t>
  </si>
  <si>
    <t>Niger</t>
  </si>
  <si>
    <t>Nigeria</t>
  </si>
  <si>
    <t>Nicaragua</t>
  </si>
  <si>
    <t>Niue</t>
  </si>
  <si>
    <t>Netherlands</t>
  </si>
  <si>
    <t>Norway</t>
  </si>
  <si>
    <t>Nepal</t>
  </si>
  <si>
    <t>Nauru</t>
  </si>
  <si>
    <t>New Zealand</t>
  </si>
  <si>
    <t>Oman</t>
  </si>
  <si>
    <t>Pakistan</t>
  </si>
  <si>
    <t>Panama</t>
  </si>
  <si>
    <t>Peru</t>
  </si>
  <si>
    <t>Philippines</t>
  </si>
  <si>
    <t>Palau</t>
  </si>
  <si>
    <t>Papua New Guinea</t>
  </si>
  <si>
    <t>Poland</t>
  </si>
  <si>
    <t>Puerto Rico</t>
  </si>
  <si>
    <t>Democratic People's Republic of Korea</t>
  </si>
  <si>
    <t>Portugal</t>
  </si>
  <si>
    <t>Paraguay</t>
  </si>
  <si>
    <t>West Bank and Gaza Strip</t>
  </si>
  <si>
    <t>French Polynesia</t>
  </si>
  <si>
    <t>Qatar</t>
  </si>
  <si>
    <t>Romania</t>
  </si>
  <si>
    <t>Russian Federation</t>
  </si>
  <si>
    <t>Rwanda</t>
  </si>
  <si>
    <t>Saudi Arabia</t>
  </si>
  <si>
    <t>Sudan</t>
  </si>
  <si>
    <t>Senegal</t>
  </si>
  <si>
    <t>Singapore</t>
  </si>
  <si>
    <t>Solomon Islands</t>
  </si>
  <si>
    <t>Sierra Leone</t>
  </si>
  <si>
    <t>El Salvador</t>
  </si>
  <si>
    <t>San Marino</t>
  </si>
  <si>
    <t>Somalia</t>
  </si>
  <si>
    <t>Serbia</t>
  </si>
  <si>
    <t>South Sudan</t>
  </si>
  <si>
    <t>Sao Tome and Principe</t>
  </si>
  <si>
    <t>Suriname</t>
  </si>
  <si>
    <t>Slovakia</t>
  </si>
  <si>
    <t>Slovenia</t>
  </si>
  <si>
    <t>Sweden</t>
  </si>
  <si>
    <t>Swaziland</t>
  </si>
  <si>
    <t>Sint Maarten (Dutch part)</t>
  </si>
  <si>
    <t>Seychelles</t>
  </si>
  <si>
    <t>Syrian Arab Republic</t>
  </si>
  <si>
    <t>Turks and Caicos Islands</t>
  </si>
  <si>
    <t>Chad</t>
  </si>
  <si>
    <t>Togo</t>
  </si>
  <si>
    <t>Thailand</t>
  </si>
  <si>
    <t>Tajikistan</t>
  </si>
  <si>
    <t>Tokelau</t>
  </si>
  <si>
    <t>Turkmenistan</t>
  </si>
  <si>
    <t>Timor-Leste</t>
  </si>
  <si>
    <t>Tonga</t>
  </si>
  <si>
    <t>Trinidad and Tobago</t>
  </si>
  <si>
    <t>Tunisia</t>
  </si>
  <si>
    <t>Turkey</t>
  </si>
  <si>
    <t>Tuvalu</t>
  </si>
  <si>
    <t>United Republic of Tanzania</t>
  </si>
  <si>
    <t>Uganda</t>
  </si>
  <si>
    <t>Ukraine</t>
  </si>
  <si>
    <t>Uruguay</t>
  </si>
  <si>
    <t>United States of America</t>
  </si>
  <si>
    <t>Uzbekistan</t>
  </si>
  <si>
    <t>Saint Vincent and the Grenadines</t>
  </si>
  <si>
    <t>Venezuela (Bolivarian Republic of)</t>
  </si>
  <si>
    <t>British Virgin Islands</t>
  </si>
  <si>
    <t>US Virgin Islands</t>
  </si>
  <si>
    <t>Viet Nam</t>
  </si>
  <si>
    <t>Vanuatu</t>
  </si>
  <si>
    <t>Wallis and Futuna Islands</t>
  </si>
  <si>
    <t>Samoa</t>
  </si>
  <si>
    <t>Yemen</t>
  </si>
  <si>
    <t>South Africa</t>
  </si>
  <si>
    <t>Zambia</t>
  </si>
  <si>
    <t>Zimbabwe</t>
  </si>
  <si>
    <t>Children</t>
  </si>
  <si>
    <t>15kg</t>
  </si>
  <si>
    <t>Percentage</t>
  </si>
  <si>
    <t>Adult (300mg tab)</t>
  </si>
  <si>
    <t xml:space="preserve">Weight </t>
  </si>
  <si>
    <t>Adult (100mg tablet)</t>
  </si>
  <si>
    <t>Estimated population coverage</t>
  </si>
  <si>
    <t>Progmmatic Activities in line with End TB strategy</t>
  </si>
  <si>
    <t>Program- Staff recurrent</t>
  </si>
  <si>
    <t>National level staff- TB program</t>
  </si>
  <si>
    <t>National level staff- Clinical Staff</t>
  </si>
  <si>
    <t>Distric level- District staff</t>
  </si>
  <si>
    <t>District level- M&amp;E staff</t>
  </si>
  <si>
    <t>District level- Other staff</t>
  </si>
  <si>
    <t>Program- Training</t>
  </si>
  <si>
    <t>Training on LTBI new regimen</t>
  </si>
  <si>
    <t>Each country to provide an estimate percentage of budget coverage of the population of children for each  year</t>
  </si>
  <si>
    <t>Adult</t>
  </si>
  <si>
    <r>
      <t xml:space="preserve">This data is mandatory. Please fill in the figures for Year 1, Year 2, Year 3.                      </t>
    </r>
    <r>
      <rPr>
        <b/>
        <sz val="12"/>
        <color theme="1"/>
        <rFont val="Calibri"/>
        <family val="2"/>
        <scheme val="minor"/>
      </rPr>
      <t>Data source:</t>
    </r>
    <r>
      <rPr>
        <sz val="12"/>
        <color theme="1"/>
        <rFont val="Calibri"/>
        <family val="2"/>
        <scheme val="minor"/>
      </rPr>
      <t xml:space="preserve"> Country WHO TB profile- notified no of bacteriologically confirmed TB index cases for the previous year or estimates for current year if available</t>
    </r>
  </si>
  <si>
    <t>Program- Childhood</t>
  </si>
  <si>
    <t>LTBI treatment register</t>
  </si>
  <si>
    <t>Commodities</t>
  </si>
  <si>
    <t>TB prevention</t>
  </si>
  <si>
    <t>Number of pulmonary TB index cases (bacteriologically confirmed)</t>
  </si>
  <si>
    <r>
      <t xml:space="preserve">This budget tool focuses on </t>
    </r>
    <r>
      <rPr>
        <sz val="12"/>
        <color theme="1"/>
        <rFont val="Calibri"/>
        <family val="2"/>
        <scheme val="minor"/>
      </rPr>
      <t xml:space="preserve">cost </t>
    </r>
    <r>
      <rPr>
        <sz val="12"/>
        <color theme="1"/>
        <rFont val="Calibri (Body)_x0000_"/>
      </rPr>
      <t>that are</t>
    </r>
    <r>
      <rPr>
        <sz val="12"/>
        <color theme="1"/>
        <rFont val="Calibri"/>
        <family val="2"/>
        <scheme val="minor"/>
      </rPr>
      <t xml:space="preserve"> specifically attached to the roll-out of TPT services and introduction of new short-course regimens. </t>
    </r>
  </si>
  <si>
    <r>
      <t xml:space="preserve">The excluded </t>
    </r>
    <r>
      <rPr>
        <sz val="12"/>
        <color theme="1"/>
        <rFont val="Calibri"/>
        <family val="2"/>
        <scheme val="minor"/>
      </rPr>
      <t xml:space="preserve">cost </t>
    </r>
    <r>
      <rPr>
        <sz val="12"/>
        <color theme="1"/>
        <rFont val="Calibri (Body)_x0000_"/>
      </rPr>
      <t>are those</t>
    </r>
    <r>
      <rPr>
        <sz val="12"/>
        <color theme="1"/>
        <rFont val="Calibri"/>
        <family val="2"/>
        <scheme val="minor"/>
      </rPr>
      <t xml:space="preserve"> incurred at the level of general TB programming or that would overlap with other activities (i.e Symptom Screening, Intensified Case finding, Contact investigation etc).</t>
    </r>
  </si>
  <si>
    <t>Please note that the 3  data points above (Number of bacteriologically confirmed TB index cases, national proportion of children &gt; 5 years of age and National average household size) are needed to estimate the number of children &lt; 5 years who will be eligible for TPT using the formula developed by WHO (www.who.int › gtbr2018_online_technical_appendix_child_contacts). Once this data has been inputed, the tool will automatically estimate the number of child contacts under 5 years estimated to be eligible for TP preventive therapy . This will be used to estimate the costs related to transport vouchers (row 57)</t>
  </si>
  <si>
    <t xml:space="preserve">Percentage </t>
  </si>
  <si>
    <t>The tool assumes 100% for both childen and adults</t>
  </si>
  <si>
    <t>3 HP (non-dispersible tablets for both isoniazid and rifapentine with INH and Priftin single 150mg)</t>
  </si>
  <si>
    <t>Please input the % of estimated population coverage each year</t>
  </si>
  <si>
    <t>Additional registers</t>
  </si>
  <si>
    <t>LTBI referral slips</t>
  </si>
  <si>
    <t>Please input the estimated number of staff needed over the 3 year period</t>
  </si>
  <si>
    <t>Children (15kg)</t>
  </si>
  <si>
    <t xml:space="preserve"> Adult (RH 150mg/75mg)</t>
  </si>
  <si>
    <t>3 RH (FDC tablets rifampicin 150mg/isoniazid 75mg)</t>
  </si>
  <si>
    <t>6INH</t>
  </si>
  <si>
    <t>9INH</t>
  </si>
  <si>
    <t>INH regimens (non-dispersible isoniazid tablets 100mg)</t>
  </si>
  <si>
    <t>INH regimens ( paediatric dispersible isoniazid tablets 100mg)</t>
  </si>
  <si>
    <t>6 INH (non-dispersible isonizid tablets 100mg)</t>
  </si>
  <si>
    <t>9 INH (non-dispersible isonizid tablets 100mg)</t>
  </si>
  <si>
    <t>6 INH (dispersible isonizid tablets 100mg)</t>
  </si>
  <si>
    <t>9 INH (dispersible isonizid tablets 100mg)</t>
  </si>
  <si>
    <t>6 INH (non-dispersible isonizid tablets 300mg)</t>
  </si>
  <si>
    <t>9 INH (non-dispersible isonizid tablets 300mg)</t>
  </si>
  <si>
    <t xml:space="preserve">It aims to support program planning and budgeting for grant applications and/or national budgeting for high TB burden countries.		</t>
  </si>
  <si>
    <t xml:space="preserve">If  this tool is used for budget cycles that have different length, the tool will have to be adapted accordingly </t>
  </si>
  <si>
    <r>
      <t>The tool estimates the budget required for d</t>
    </r>
    <r>
      <rPr>
        <sz val="12"/>
        <color theme="1"/>
        <rFont val="Calibri (Corpo)"/>
      </rPr>
      <t xml:space="preserve">elivery of TB preventive treatment (TPT) services </t>
    </r>
    <r>
      <rPr>
        <b/>
        <sz val="12"/>
        <color theme="1"/>
        <rFont val="Calibri (Corpo)"/>
      </rPr>
      <t>for the high risk populations (child contacts &lt; 5 years and PLHIV</t>
    </r>
    <r>
      <rPr>
        <b/>
        <sz val="12"/>
        <color theme="1"/>
        <rFont val="Calibri"/>
        <family val="2"/>
        <scheme val="minor"/>
      </rPr>
      <t>).</t>
    </r>
  </si>
  <si>
    <t xml:space="preserve">This tool is NOT a quantification tool for the ordering of TB products through Global Fund. Please continue to use WAMBO, GDF Quant TB or other validated tools for quantification purposes.  </t>
  </si>
  <si>
    <t>For costs related to HP regimen, please ensure you update the unit costs based on whether your country is eligible to  access the negotiated price or not. In addition, since this is an evolving space, please make sure you update the costs by checking latest prices on GDF catalogue or on WAMBO.</t>
  </si>
  <si>
    <r>
      <t xml:space="preserve">The tool has been built considering a budget cycle of 3 years. This tool provides estimates </t>
    </r>
    <r>
      <rPr>
        <sz val="12"/>
        <color theme="1"/>
        <rFont val="Calibri (Body)_x0000_"/>
      </rPr>
      <t>for one</t>
    </r>
    <r>
      <rPr>
        <sz val="12"/>
        <color rgb="FFFF0000"/>
        <rFont val="Calibri"/>
        <family val="2"/>
        <scheme val="minor"/>
      </rPr>
      <t xml:space="preserve"> </t>
    </r>
    <r>
      <rPr>
        <sz val="12"/>
        <color theme="1"/>
        <rFont val="Calibri"/>
        <family val="2"/>
        <scheme val="minor"/>
      </rPr>
      <t xml:space="preserve">complete budget cycle. </t>
    </r>
  </si>
  <si>
    <t>The TB prevention treatment budegting tool has been developed through a collaborative effort by CDC, EGPAF, Global Fund, IMPAACT4TB-Aurum Institute , Stop TB Partnership, TB Speed, Unicef, Unitaid, USAID, WHO.</t>
  </si>
  <si>
    <t>These activities have jointly been defined by CDC, EGPAF, Global Fund, IMPAACT4TB- Aurum Institute, Stop TB Partnership, TB Speed, Unicef, Unitaid, USAID, WHO.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</si>
</sst>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0.0%"/>
    <numFmt numFmtId="166" formatCode="0.000%"/>
  </numFmts>
  <fonts count="27">
    <font>
      <sz val="12"/>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i/>
      <sz val="12"/>
      <color theme="1"/>
      <name val="Calibri"/>
      <family val="2"/>
      <scheme val="minor"/>
    </font>
    <font>
      <sz val="12"/>
      <color theme="1"/>
      <name val="Calibri"/>
      <family val="2"/>
      <scheme val="minor"/>
    </font>
    <font>
      <b/>
      <sz val="24"/>
      <color theme="1"/>
      <name val="Calibri"/>
      <family val="2"/>
      <scheme val="minor"/>
    </font>
    <font>
      <i/>
      <u/>
      <sz val="12"/>
      <color rgb="FF7030A0"/>
      <name val="Calibri"/>
      <family val="2"/>
      <scheme val="minor"/>
    </font>
    <font>
      <u/>
      <sz val="12"/>
      <color rgb="FF7030A0"/>
      <name val="Calibri"/>
      <family val="2"/>
      <scheme val="minor"/>
    </font>
    <font>
      <b/>
      <sz val="18"/>
      <color theme="1"/>
      <name val="Calibri"/>
      <family val="2"/>
      <scheme val="minor"/>
    </font>
    <font>
      <u/>
      <sz val="12"/>
      <color theme="10"/>
      <name val="Calibri"/>
      <family val="2"/>
      <scheme val="minor"/>
    </font>
    <font>
      <b/>
      <sz val="26"/>
      <color theme="1"/>
      <name val="Calibri"/>
      <family val="2"/>
      <scheme val="minor"/>
    </font>
    <font>
      <b/>
      <u/>
      <sz val="12"/>
      <color theme="1"/>
      <name val="Calibri (Body)_x0000_"/>
    </font>
    <font>
      <b/>
      <sz val="16"/>
      <color theme="0"/>
      <name val="Calibri"/>
      <family val="2"/>
      <scheme val="minor"/>
    </font>
    <font>
      <u/>
      <sz val="12"/>
      <color rgb="FF1922FF"/>
      <name val="Calibri"/>
      <family val="2"/>
      <scheme val="minor"/>
    </font>
    <font>
      <u/>
      <sz val="12"/>
      <color theme="11"/>
      <name val="Calibri"/>
      <family val="2"/>
      <scheme val="minor"/>
    </font>
    <font>
      <sz val="12"/>
      <color rgb="FFFFC000"/>
      <name val="Calibri"/>
      <family val="2"/>
      <scheme val="minor"/>
    </font>
    <font>
      <i/>
      <sz val="12"/>
      <color rgb="FF7030A0"/>
      <name val="Calibri"/>
      <family val="2"/>
      <scheme val="minor"/>
    </font>
    <font>
      <i/>
      <sz val="12"/>
      <color rgb="FF712FA3"/>
      <name val="Calibri (Body)_x0000_"/>
    </font>
    <font>
      <b/>
      <i/>
      <sz val="12"/>
      <color rgb="FF7030A0"/>
      <name val="Calibri"/>
      <family val="2"/>
      <scheme val="minor"/>
    </font>
    <font>
      <sz val="12"/>
      <color theme="1"/>
      <name val="Calibri (Corpo)"/>
    </font>
    <font>
      <sz val="12"/>
      <color rgb="FF712FA3"/>
      <name val="Calibri"/>
      <family val="2"/>
      <scheme val="minor"/>
    </font>
    <font>
      <sz val="12"/>
      <color rgb="FFFF0000"/>
      <name val="Calibri"/>
      <family val="2"/>
      <scheme val="minor"/>
    </font>
    <font>
      <i/>
      <sz val="11"/>
      <color theme="1"/>
      <name val="Calibri"/>
      <family val="2"/>
      <scheme val="minor"/>
    </font>
    <font>
      <b/>
      <sz val="12"/>
      <color rgb="FFFF0000"/>
      <name val="Calibri"/>
      <family val="2"/>
      <scheme val="minor"/>
    </font>
    <font>
      <sz val="12"/>
      <color theme="1"/>
      <name val="Calibri (Body)_x0000_"/>
    </font>
    <font>
      <b/>
      <sz val="12"/>
      <color theme="1"/>
      <name val="Calibri (Corpo)"/>
    </font>
  </fonts>
  <fills count="11">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0"/>
        <bgColor indexed="64"/>
      </patternFill>
    </fill>
    <fill>
      <patternFill patternType="solid">
        <fgColor theme="1"/>
        <bgColor indexed="64"/>
      </patternFill>
    </fill>
  </fills>
  <borders count="4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0"/>
      </right>
      <top style="thin">
        <color theme="0"/>
      </top>
      <bottom/>
      <diagonal/>
    </border>
    <border>
      <left style="thin">
        <color theme="0"/>
      </left>
      <right/>
      <top style="thin">
        <color theme="0"/>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style="hair">
        <color auto="1"/>
      </right>
      <top/>
      <bottom/>
      <diagonal/>
    </border>
    <border>
      <left style="thin">
        <color indexed="64"/>
      </left>
      <right style="thin">
        <color indexed="64"/>
      </right>
      <top/>
      <bottom/>
      <diagonal/>
    </border>
    <border>
      <left/>
      <right/>
      <top/>
      <bottom style="thin">
        <color rgb="FFFFFFFF"/>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theme="0"/>
      </top>
      <bottom/>
      <diagonal/>
    </border>
  </borders>
  <cellStyleXfs count="6">
    <xf numFmtId="0" fontId="0" fillId="0" borderId="0"/>
    <xf numFmtId="9" fontId="5" fillId="0" borderId="0" applyFon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75">
    <xf numFmtId="0" fontId="0" fillId="0" borderId="0" xfId="0"/>
    <xf numFmtId="0" fontId="0" fillId="0" borderId="0" xfId="0" applyFill="1"/>
    <xf numFmtId="0" fontId="2" fillId="0" borderId="0" xfId="0" applyFont="1" applyFill="1" applyBorder="1" applyAlignment="1">
      <alignment wrapText="1"/>
    </xf>
    <xf numFmtId="0" fontId="0" fillId="0" borderId="0" xfId="0" applyAlignment="1">
      <alignment vertical="center" wrapText="1"/>
    </xf>
    <xf numFmtId="0" fontId="0" fillId="0" borderId="0" xfId="0" applyBorder="1" applyAlignment="1">
      <alignment vertical="center" wrapText="1"/>
    </xf>
    <xf numFmtId="0" fontId="0" fillId="0" borderId="0" xfId="0" applyBorder="1"/>
    <xf numFmtId="0" fontId="0" fillId="0" borderId="0" xfId="0" applyAlignment="1">
      <alignment vertical="center"/>
    </xf>
    <xf numFmtId="0" fontId="0" fillId="0" borderId="0" xfId="0" applyAlignment="1">
      <alignment wrapText="1"/>
    </xf>
    <xf numFmtId="0" fontId="1" fillId="0" borderId="0" xfId="0" applyFont="1"/>
    <xf numFmtId="0" fontId="0" fillId="2" borderId="0" xfId="0" applyFill="1"/>
    <xf numFmtId="0" fontId="3" fillId="2" borderId="0" xfId="0" applyFont="1" applyFill="1" applyAlignment="1">
      <alignment vertical="center"/>
    </xf>
    <xf numFmtId="0" fontId="2" fillId="2" borderId="0" xfId="0" applyFont="1" applyFill="1" applyBorder="1" applyAlignment="1">
      <alignment wrapText="1"/>
    </xf>
    <xf numFmtId="0" fontId="1" fillId="0" borderId="0" xfId="0" applyFont="1" applyAlignment="1">
      <alignment horizontal="center"/>
    </xf>
    <xf numFmtId="0" fontId="2" fillId="0" borderId="0" xfId="0" applyFont="1"/>
    <xf numFmtId="0" fontId="1" fillId="0" borderId="0" xfId="0" applyFont="1" applyAlignment="1">
      <alignment horizontal="center"/>
    </xf>
    <xf numFmtId="49" fontId="0" fillId="0" borderId="0" xfId="0" applyNumberFormat="1" applyAlignment="1">
      <alignment horizontal="center"/>
    </xf>
    <xf numFmtId="0" fontId="0" fillId="0" borderId="0" xfId="0" applyAlignment="1">
      <alignment horizontal="center"/>
    </xf>
    <xf numFmtId="164" fontId="0" fillId="0" borderId="0" xfId="0" applyNumberFormat="1"/>
    <xf numFmtId="0" fontId="2" fillId="0" borderId="0" xfId="0" applyFont="1" applyAlignment="1">
      <alignment horizontal="center"/>
    </xf>
    <xf numFmtId="0" fontId="0" fillId="0" borderId="0" xfId="0" applyNumberFormat="1" applyAlignment="1">
      <alignment horizontal="center"/>
    </xf>
    <xf numFmtId="49" fontId="0" fillId="0" borderId="0" xfId="0" applyNumberFormat="1"/>
    <xf numFmtId="49" fontId="0" fillId="0" borderId="0" xfId="0" applyNumberFormat="1" applyAlignment="1">
      <alignment vertical="center" wrapText="1"/>
    </xf>
    <xf numFmtId="49" fontId="0" fillId="0" borderId="0" xfId="0" applyNumberFormat="1" applyAlignment="1">
      <alignment vertical="center"/>
    </xf>
    <xf numFmtId="164" fontId="0" fillId="0" borderId="0" xfId="0" applyNumberFormat="1" applyAlignment="1">
      <alignment vertical="center"/>
    </xf>
    <xf numFmtId="0" fontId="7" fillId="0" borderId="0" xfId="0" applyFont="1" applyFill="1" applyAlignment="1">
      <alignment vertical="center"/>
    </xf>
    <xf numFmtId="0" fontId="8" fillId="0" borderId="0" xfId="0" applyFont="1"/>
    <xf numFmtId="0" fontId="0" fillId="5" borderId="0" xfId="0" applyFill="1"/>
    <xf numFmtId="0" fontId="1" fillId="0" borderId="0" xfId="0" applyFont="1" applyBorder="1" applyAlignment="1">
      <alignment vertical="center" wrapText="1"/>
    </xf>
    <xf numFmtId="0" fontId="6" fillId="5" borderId="0" xfId="0" applyFont="1" applyFill="1"/>
    <xf numFmtId="9" fontId="0" fillId="0" borderId="0" xfId="1" applyFont="1" applyBorder="1"/>
    <xf numFmtId="0" fontId="4" fillId="0" borderId="0" xfId="0" applyFont="1"/>
    <xf numFmtId="0" fontId="0" fillId="0" borderId="0" xfId="0" applyFont="1" applyFill="1"/>
    <xf numFmtId="0" fontId="1" fillId="0" borderId="0" xfId="0" applyFont="1" applyFill="1" applyAlignment="1">
      <alignment horizontal="center"/>
    </xf>
    <xf numFmtId="0" fontId="8" fillId="2" borderId="0" xfId="0" applyFont="1" applyFill="1"/>
    <xf numFmtId="0" fontId="1" fillId="2" borderId="0" xfId="0" applyFont="1" applyFill="1" applyAlignment="1">
      <alignment horizontal="center"/>
    </xf>
    <xf numFmtId="0" fontId="0" fillId="2" borderId="0" xfId="0" applyFont="1" applyFill="1"/>
    <xf numFmtId="0" fontId="0" fillId="3" borderId="1" xfId="0" applyFill="1" applyBorder="1"/>
    <xf numFmtId="0" fontId="0" fillId="4" borderId="1" xfId="0" applyFill="1" applyBorder="1"/>
    <xf numFmtId="0" fontId="0" fillId="3" borderId="1" xfId="0" applyFill="1" applyBorder="1" applyAlignment="1">
      <alignment vertical="center" wrapText="1"/>
    </xf>
    <xf numFmtId="9" fontId="0" fillId="3" borderId="1" xfId="1" applyFont="1" applyFill="1" applyBorder="1"/>
    <xf numFmtId="0" fontId="0" fillId="0" borderId="0" xfId="0" applyFill="1" applyAlignment="1">
      <alignment wrapText="1"/>
    </xf>
    <xf numFmtId="0" fontId="1" fillId="0" borderId="0" xfId="0" applyFont="1" applyAlignment="1">
      <alignment vertical="center"/>
    </xf>
    <xf numFmtId="0" fontId="0" fillId="3" borderId="1" xfId="0" applyFill="1" applyBorder="1" applyAlignment="1">
      <alignment wrapText="1"/>
    </xf>
    <xf numFmtId="0" fontId="0" fillId="3" borderId="1" xfId="0" applyFont="1" applyFill="1" applyBorder="1"/>
    <xf numFmtId="164" fontId="0" fillId="6" borderId="1" xfId="0" applyNumberFormat="1" applyFill="1" applyBorder="1"/>
    <xf numFmtId="0" fontId="0" fillId="6" borderId="1" xfId="0" applyFill="1" applyBorder="1"/>
    <xf numFmtId="0" fontId="1" fillId="0" borderId="0" xfId="0" applyFont="1" applyAlignment="1"/>
    <xf numFmtId="0" fontId="0" fillId="0" borderId="0" xfId="0" applyFill="1" applyBorder="1"/>
    <xf numFmtId="164" fontId="0" fillId="0" borderId="0" xfId="0" applyNumberFormat="1" applyFill="1"/>
    <xf numFmtId="164" fontId="0" fillId="0" borderId="0" xfId="0" applyNumberFormat="1" applyFill="1" applyBorder="1"/>
    <xf numFmtId="0" fontId="0" fillId="0" borderId="0" xfId="0" applyNumberFormat="1"/>
    <xf numFmtId="0" fontId="4" fillId="0" borderId="0" xfId="0" applyFont="1" applyFill="1" applyBorder="1"/>
    <xf numFmtId="0" fontId="4" fillId="0" borderId="0" xfId="0" applyFont="1" applyFill="1"/>
    <xf numFmtId="0" fontId="0" fillId="0" borderId="1" xfId="0" applyFill="1" applyBorder="1"/>
    <xf numFmtId="9" fontId="0" fillId="0" borderId="1" xfId="1" applyFont="1" applyFill="1" applyBorder="1"/>
    <xf numFmtId="9" fontId="0" fillId="0" borderId="0" xfId="1" applyFont="1" applyFill="1" applyBorder="1"/>
    <xf numFmtId="0" fontId="1" fillId="2" borderId="0" xfId="0" applyFont="1" applyFill="1"/>
    <xf numFmtId="0" fontId="1" fillId="0" borderId="0" xfId="0" applyFont="1" applyAlignment="1">
      <alignment horizontal="center"/>
    </xf>
    <xf numFmtId="0" fontId="0" fillId="0" borderId="0" xfId="0" applyFont="1" applyFill="1" applyBorder="1"/>
    <xf numFmtId="0" fontId="1" fillId="0" borderId="0" xfId="0" applyFont="1" applyAlignment="1">
      <alignment horizontal="center"/>
    </xf>
    <xf numFmtId="0" fontId="1" fillId="0" borderId="0" xfId="0" applyFont="1" applyAlignment="1">
      <alignment horizontal="left"/>
    </xf>
    <xf numFmtId="0" fontId="0" fillId="3" borderId="3" xfId="0" applyFill="1" applyBorder="1"/>
    <xf numFmtId="10" fontId="0" fillId="3" borderId="1" xfId="1" applyNumberFormat="1" applyFont="1" applyFill="1" applyBorder="1"/>
    <xf numFmtId="0" fontId="0" fillId="0" borderId="0" xfId="0" applyFill="1" applyAlignment="1">
      <alignment vertical="center"/>
    </xf>
    <xf numFmtId="0" fontId="1" fillId="0" borderId="0" xfId="0" applyFont="1" applyFill="1"/>
    <xf numFmtId="0" fontId="1" fillId="0" borderId="1" xfId="0" applyFont="1" applyFill="1" applyBorder="1"/>
    <xf numFmtId="0" fontId="0" fillId="0" borderId="4" xfId="0" applyFill="1" applyBorder="1"/>
    <xf numFmtId="164" fontId="0" fillId="4" borderId="1" xfId="0" applyNumberFormat="1" applyFill="1" applyBorder="1"/>
    <xf numFmtId="164" fontId="0" fillId="0" borderId="1" xfId="0" applyNumberFormat="1" applyFill="1" applyBorder="1"/>
    <xf numFmtId="9" fontId="0" fillId="3" borderId="3" xfId="1" applyFont="1" applyFill="1" applyBorder="1"/>
    <xf numFmtId="0" fontId="11" fillId="5" borderId="0" xfId="0" applyFont="1" applyFill="1" applyBorder="1"/>
    <xf numFmtId="0" fontId="0" fillId="5" borderId="0" xfId="0" applyFill="1" applyBorder="1"/>
    <xf numFmtId="0" fontId="0" fillId="0" borderId="5" xfId="0" applyBorder="1"/>
    <xf numFmtId="0" fontId="0" fillId="0" borderId="6" xfId="0" applyBorder="1"/>
    <xf numFmtId="0" fontId="0" fillId="0" borderId="7" xfId="0" applyBorder="1"/>
    <xf numFmtId="0" fontId="0" fillId="3" borderId="8" xfId="0" applyFill="1" applyBorder="1"/>
    <xf numFmtId="0" fontId="0" fillId="0" borderId="8" xfId="0" applyBorder="1"/>
    <xf numFmtId="0" fontId="0" fillId="0" borderId="11" xfId="0" applyFill="1" applyBorder="1"/>
    <xf numFmtId="0" fontId="0" fillId="0" borderId="10" xfId="0" applyFill="1" applyBorder="1"/>
    <xf numFmtId="0" fontId="0" fillId="0" borderId="12" xfId="0" applyBorder="1"/>
    <xf numFmtId="0" fontId="0" fillId="0" borderId="13" xfId="0" applyBorder="1"/>
    <xf numFmtId="0" fontId="1" fillId="0" borderId="13" xfId="0" applyFont="1" applyBorder="1"/>
    <xf numFmtId="0" fontId="0" fillId="0" borderId="13" xfId="0" applyBorder="1" applyAlignment="1">
      <alignment wrapText="1"/>
    </xf>
    <xf numFmtId="0" fontId="0" fillId="0" borderId="9" xfId="0" applyBorder="1"/>
    <xf numFmtId="0" fontId="0" fillId="0" borderId="10" xfId="0" applyBorder="1"/>
    <xf numFmtId="0" fontId="0" fillId="0" borderId="15" xfId="0" applyBorder="1"/>
    <xf numFmtId="0" fontId="0" fillId="0" borderId="16" xfId="0" applyBorder="1"/>
    <xf numFmtId="0" fontId="0" fillId="0" borderId="17" xfId="0" applyBorder="1"/>
    <xf numFmtId="0" fontId="0" fillId="0" borderId="19" xfId="0" applyBorder="1" applyAlignment="1"/>
    <xf numFmtId="0" fontId="0" fillId="0" borderId="20" xfId="0" applyBorder="1" applyAlignment="1">
      <alignment wrapText="1"/>
    </xf>
    <xf numFmtId="0" fontId="0" fillId="0" borderId="22" xfId="0" applyBorder="1"/>
    <xf numFmtId="0" fontId="0" fillId="0" borderId="20" xfId="0" applyBorder="1"/>
    <xf numFmtId="0" fontId="0" fillId="0" borderId="23" xfId="0" applyBorder="1"/>
    <xf numFmtId="0" fontId="0" fillId="0" borderId="24" xfId="0" applyBorder="1"/>
    <xf numFmtId="0" fontId="14" fillId="0" borderId="13" xfId="2" applyFont="1" applyBorder="1"/>
    <xf numFmtId="0" fontId="14" fillId="0" borderId="13" xfId="2" applyFont="1" applyFill="1" applyBorder="1"/>
    <xf numFmtId="0" fontId="14" fillId="0" borderId="13" xfId="2" applyFont="1" applyBorder="1" applyAlignment="1">
      <alignment wrapText="1"/>
    </xf>
    <xf numFmtId="0" fontId="16" fillId="3" borderId="1" xfId="0" applyFont="1" applyFill="1" applyBorder="1"/>
    <xf numFmtId="0" fontId="0" fillId="0" borderId="10" xfId="0" applyBorder="1"/>
    <xf numFmtId="0" fontId="0" fillId="0" borderId="10" xfId="0" applyFill="1" applyBorder="1"/>
    <xf numFmtId="0" fontId="1" fillId="0" borderId="0" xfId="0" applyFont="1" applyAlignment="1">
      <alignment horizontal="center"/>
    </xf>
    <xf numFmtId="0" fontId="1" fillId="0" borderId="0" xfId="0" applyFont="1" applyFill="1" applyAlignment="1">
      <alignment horizontal="center"/>
    </xf>
    <xf numFmtId="0" fontId="2" fillId="0" borderId="0" xfId="0" applyFont="1" applyFill="1" applyBorder="1" applyAlignment="1">
      <alignment horizontal="center" wrapText="1"/>
    </xf>
    <xf numFmtId="0" fontId="0" fillId="0" borderId="0" xfId="0" applyNumberFormat="1" applyFill="1"/>
    <xf numFmtId="0" fontId="1" fillId="0" borderId="0" xfId="0" applyFont="1" applyAlignment="1">
      <alignment wrapText="1"/>
    </xf>
    <xf numFmtId="0" fontId="8" fillId="3" borderId="1" xfId="0" applyFont="1" applyFill="1" applyBorder="1"/>
    <xf numFmtId="0" fontId="0" fillId="3" borderId="0" xfId="0" applyFill="1" applyBorder="1"/>
    <xf numFmtId="0" fontId="1" fillId="0" borderId="0" xfId="0" applyFont="1" applyFill="1" applyBorder="1"/>
    <xf numFmtId="0" fontId="0" fillId="0" borderId="0" xfId="0" applyFont="1" applyAlignment="1">
      <alignment horizontal="left" wrapText="1"/>
    </xf>
    <xf numFmtId="164" fontId="1" fillId="2" borderId="1" xfId="0" applyNumberFormat="1" applyFont="1" applyFill="1" applyBorder="1"/>
    <xf numFmtId="0" fontId="0" fillId="0" borderId="0" xfId="0" applyBorder="1" applyAlignment="1">
      <alignment wrapText="1"/>
    </xf>
    <xf numFmtId="0" fontId="8" fillId="0" borderId="0" xfId="0" applyFont="1" applyFill="1" applyAlignment="1">
      <alignment horizontal="left"/>
    </xf>
    <xf numFmtId="164" fontId="1" fillId="4" borderId="1" xfId="0" applyNumberFormat="1" applyFont="1" applyFill="1" applyBorder="1" applyAlignment="1">
      <alignment vertical="center" wrapText="1"/>
    </xf>
    <xf numFmtId="164" fontId="1" fillId="4" borderId="0" xfId="0" applyNumberFormat="1" applyFont="1" applyFill="1"/>
    <xf numFmtId="164" fontId="1" fillId="4" borderId="1" xfId="0" applyNumberFormat="1" applyFont="1" applyFill="1" applyBorder="1"/>
    <xf numFmtId="164" fontId="0" fillId="4" borderId="1" xfId="0" applyNumberFormat="1" applyFont="1" applyFill="1" applyBorder="1" applyAlignment="1">
      <alignment horizontal="right"/>
    </xf>
    <xf numFmtId="164" fontId="1" fillId="4" borderId="2" xfId="0" applyNumberFormat="1" applyFont="1" applyFill="1" applyBorder="1"/>
    <xf numFmtId="164" fontId="1" fillId="2" borderId="0" xfId="0" applyNumberFormat="1" applyFont="1" applyFill="1"/>
    <xf numFmtId="0" fontId="0" fillId="9" borderId="19" xfId="0" applyFill="1" applyBorder="1" applyAlignment="1"/>
    <xf numFmtId="0" fontId="0" fillId="9" borderId="22" xfId="0" applyFill="1" applyBorder="1" applyAlignment="1"/>
    <xf numFmtId="0" fontId="0" fillId="0" borderId="22" xfId="0" applyBorder="1" applyAlignment="1"/>
    <xf numFmtId="0" fontId="0" fillId="9" borderId="22" xfId="0" applyFill="1" applyBorder="1" applyAlignment="1">
      <alignment wrapText="1"/>
    </xf>
    <xf numFmtId="0" fontId="14" fillId="0" borderId="11" xfId="2" applyFont="1" applyFill="1" applyBorder="1"/>
    <xf numFmtId="0" fontId="14" fillId="0" borderId="29" xfId="2" applyFont="1" applyFill="1" applyBorder="1"/>
    <xf numFmtId="0" fontId="0" fillId="0" borderId="12" xfId="0" applyFill="1" applyBorder="1"/>
    <xf numFmtId="0" fontId="0" fillId="0" borderId="29" xfId="0" applyFill="1" applyBorder="1"/>
    <xf numFmtId="0" fontId="0" fillId="0" borderId="32" xfId="0" applyFill="1" applyBorder="1"/>
    <xf numFmtId="0" fontId="0" fillId="0" borderId="33" xfId="0" applyFill="1" applyBorder="1"/>
    <xf numFmtId="0" fontId="5" fillId="0" borderId="32" xfId="2" applyFont="1" applyFill="1" applyBorder="1"/>
    <xf numFmtId="0" fontId="14" fillId="0" borderId="30" xfId="2" applyFont="1" applyFill="1" applyBorder="1"/>
    <xf numFmtId="0" fontId="14" fillId="0" borderId="32" xfId="2" applyFont="1" applyFill="1" applyBorder="1"/>
    <xf numFmtId="0" fontId="0" fillId="0" borderId="33" xfId="0" applyFont="1" applyBorder="1" applyAlignment="1">
      <alignment horizontal="left" vertical="center" wrapText="1"/>
    </xf>
    <xf numFmtId="0" fontId="0" fillId="0" borderId="34" xfId="0" applyFill="1" applyBorder="1"/>
    <xf numFmtId="0" fontId="0" fillId="0" borderId="33" xfId="0" applyFill="1" applyBorder="1" applyAlignment="1">
      <alignment wrapText="1"/>
    </xf>
    <xf numFmtId="0" fontId="0" fillId="0" borderId="36" xfId="0" applyFill="1" applyBorder="1" applyAlignment="1">
      <alignment wrapText="1"/>
    </xf>
    <xf numFmtId="0" fontId="0" fillId="0" borderId="33" xfId="0" applyFill="1" applyBorder="1" applyAlignment="1">
      <alignment vertical="top" wrapText="1"/>
    </xf>
    <xf numFmtId="0" fontId="0" fillId="0" borderId="33" xfId="0" applyFill="1" applyBorder="1" applyAlignment="1"/>
    <xf numFmtId="0" fontId="0" fillId="0" borderId="30" xfId="0" applyBorder="1"/>
    <xf numFmtId="0" fontId="1" fillId="0" borderId="30" xfId="0" applyFont="1" applyBorder="1"/>
    <xf numFmtId="0" fontId="1" fillId="9" borderId="13" xfId="0" applyFont="1" applyFill="1" applyBorder="1"/>
    <xf numFmtId="0" fontId="0" fillId="0" borderId="30" xfId="0" applyFill="1" applyBorder="1" applyAlignment="1">
      <alignment wrapText="1"/>
    </xf>
    <xf numFmtId="0" fontId="14" fillId="0" borderId="30" xfId="2" applyFont="1" applyBorder="1" applyAlignment="1">
      <alignment wrapText="1"/>
    </xf>
    <xf numFmtId="0" fontId="1" fillId="0" borderId="0" xfId="0" applyFont="1" applyAlignment="1">
      <alignment horizontal="center"/>
    </xf>
    <xf numFmtId="0" fontId="17" fillId="0" borderId="0" xfId="0" applyFont="1" applyFill="1" applyAlignment="1">
      <alignment vertical="center"/>
    </xf>
    <xf numFmtId="0" fontId="17" fillId="0" borderId="0" xfId="0" applyFont="1" applyFill="1" applyAlignment="1">
      <alignment vertical="center" wrapText="1"/>
    </xf>
    <xf numFmtId="0" fontId="17" fillId="0" borderId="0" xfId="0" applyFont="1" applyAlignment="1">
      <alignment wrapText="1"/>
    </xf>
    <xf numFmtId="10" fontId="17" fillId="0" borderId="0" xfId="0" applyNumberFormat="1" applyFont="1" applyFill="1" applyBorder="1" applyAlignment="1">
      <alignment wrapText="1"/>
    </xf>
    <xf numFmtId="0" fontId="17" fillId="0" borderId="0" xfId="0" applyFont="1"/>
    <xf numFmtId="0" fontId="0" fillId="0" borderId="22" xfId="0" applyFill="1" applyBorder="1" applyAlignment="1"/>
    <xf numFmtId="164" fontId="0" fillId="4" borderId="0" xfId="1" applyNumberFormat="1" applyFont="1" applyFill="1" applyBorder="1"/>
    <xf numFmtId="165" fontId="0" fillId="3" borderId="1" xfId="1" applyNumberFormat="1" applyFont="1" applyFill="1" applyBorder="1"/>
    <xf numFmtId="166" fontId="0" fillId="3" borderId="1" xfId="1" applyNumberFormat="1" applyFont="1" applyFill="1" applyBorder="1"/>
    <xf numFmtId="9" fontId="1" fillId="4" borderId="1" xfId="0" applyNumberFormat="1" applyFont="1" applyFill="1" applyBorder="1"/>
    <xf numFmtId="0" fontId="0" fillId="9" borderId="14" xfId="0" applyFill="1" applyBorder="1"/>
    <xf numFmtId="0" fontId="0" fillId="9" borderId="0" xfId="0" applyFill="1" applyBorder="1"/>
    <xf numFmtId="0" fontId="0" fillId="9" borderId="0" xfId="0" applyFill="1"/>
    <xf numFmtId="0" fontId="0" fillId="9" borderId="9" xfId="0" applyFill="1" applyBorder="1"/>
    <xf numFmtId="0" fontId="0" fillId="9" borderId="11" xfId="0" applyFill="1" applyBorder="1"/>
    <xf numFmtId="0" fontId="21" fillId="0" borderId="0" xfId="0" applyFont="1" applyAlignment="1">
      <alignment wrapText="1"/>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wrapText="1"/>
    </xf>
    <xf numFmtId="0" fontId="1" fillId="0" borderId="1" xfId="0" applyFont="1" applyFill="1" applyBorder="1" applyAlignment="1">
      <alignment horizontal="center"/>
    </xf>
    <xf numFmtId="9" fontId="1" fillId="0" borderId="0" xfId="1" applyFont="1" applyFill="1" applyBorder="1"/>
    <xf numFmtId="164" fontId="1" fillId="0" borderId="0" xfId="0" applyNumberFormat="1" applyFont="1" applyFill="1" applyBorder="1"/>
    <xf numFmtId="164" fontId="0" fillId="4" borderId="1" xfId="1" applyNumberFormat="1" applyFont="1" applyFill="1" applyBorder="1"/>
    <xf numFmtId="9" fontId="0" fillId="0" borderId="40" xfId="1" applyFont="1" applyFill="1" applyBorder="1"/>
    <xf numFmtId="164" fontId="1" fillId="4" borderId="4" xfId="0" applyNumberFormat="1" applyFont="1" applyFill="1" applyBorder="1" applyAlignment="1">
      <alignment vertical="center" wrapText="1"/>
    </xf>
    <xf numFmtId="0" fontId="2" fillId="0" borderId="0" xfId="0" applyFont="1" applyFill="1"/>
    <xf numFmtId="0" fontId="2" fillId="0" borderId="0" xfId="0" applyFont="1" applyFill="1" applyAlignment="1">
      <alignment horizontal="center"/>
    </xf>
    <xf numFmtId="49" fontId="0" fillId="0" borderId="0" xfId="0" applyNumberFormat="1" applyFill="1"/>
    <xf numFmtId="49" fontId="0" fillId="0" borderId="0" xfId="0" applyNumberFormat="1" applyFill="1" applyAlignment="1">
      <alignment vertical="center"/>
    </xf>
    <xf numFmtId="0" fontId="1" fillId="0" borderId="0" xfId="0" applyFont="1" applyAlignment="1">
      <alignment horizontal="center" wrapText="1"/>
    </xf>
    <xf numFmtId="0" fontId="1" fillId="0" borderId="0" xfId="0" applyFont="1"/>
    <xf numFmtId="0" fontId="4" fillId="0" borderId="0" xfId="0" applyFont="1"/>
    <xf numFmtId="0" fontId="1" fillId="0" borderId="22" xfId="0" applyFont="1" applyBorder="1" applyAlignment="1"/>
    <xf numFmtId="0" fontId="0" fillId="9" borderId="42" xfId="0" applyFill="1" applyBorder="1" applyAlignment="1"/>
    <xf numFmtId="0" fontId="0" fillId="0" borderId="30" xfId="0" applyFont="1" applyFill="1" applyBorder="1" applyAlignment="1">
      <alignment vertical="center"/>
    </xf>
    <xf numFmtId="0" fontId="0" fillId="0" borderId="30" xfId="0" applyFont="1" applyFill="1" applyBorder="1" applyAlignment="1">
      <alignment horizontal="right" vertical="center"/>
    </xf>
    <xf numFmtId="0" fontId="0" fillId="0" borderId="30" xfId="0" applyFont="1" applyFill="1" applyBorder="1" applyAlignment="1">
      <alignment vertical="center" wrapText="1"/>
    </xf>
    <xf numFmtId="0" fontId="0" fillId="0" borderId="30" xfId="0" applyFont="1" applyFill="1" applyBorder="1" applyAlignment="1">
      <alignment horizontal="left" vertical="center" wrapText="1" readingOrder="1"/>
    </xf>
    <xf numFmtId="0" fontId="1" fillId="0" borderId="30" xfId="0" applyFont="1" applyFill="1" applyBorder="1" applyAlignment="1">
      <alignment vertical="center"/>
    </xf>
    <xf numFmtId="0" fontId="22" fillId="9" borderId="0" xfId="0" applyFont="1" applyFill="1" applyBorder="1"/>
    <xf numFmtId="0" fontId="22" fillId="9" borderId="0" xfId="0" applyFont="1" applyFill="1" applyBorder="1" applyAlignment="1">
      <alignment horizontal="right"/>
    </xf>
    <xf numFmtId="0" fontId="22" fillId="9" borderId="0" xfId="0" applyFont="1" applyFill="1" applyBorder="1" applyAlignment="1">
      <alignment wrapText="1"/>
    </xf>
    <xf numFmtId="0" fontId="22" fillId="9" borderId="0" xfId="0" applyFont="1" applyFill="1" applyBorder="1" applyAlignment="1">
      <alignment horizontal="left" vertical="center" wrapText="1" readingOrder="1"/>
    </xf>
    <xf numFmtId="0" fontId="22" fillId="0" borderId="0" xfId="0" applyFont="1" applyFill="1"/>
    <xf numFmtId="9" fontId="22" fillId="0" borderId="1" xfId="1" applyFont="1" applyFill="1" applyBorder="1"/>
    <xf numFmtId="9" fontId="22" fillId="0" borderId="1" xfId="0" applyNumberFormat="1" applyFont="1" applyFill="1" applyBorder="1"/>
    <xf numFmtId="0" fontId="23" fillId="6" borderId="0" xfId="0" applyFont="1" applyFill="1" applyAlignment="1">
      <alignment horizontal="right"/>
    </xf>
    <xf numFmtId="9" fontId="0" fillId="6" borderId="1" xfId="1" applyFont="1" applyFill="1" applyBorder="1"/>
    <xf numFmtId="9" fontId="0" fillId="6" borderId="1" xfId="0" applyNumberFormat="1" applyFont="1" applyFill="1" applyBorder="1"/>
    <xf numFmtId="0" fontId="0" fillId="4" borderId="1" xfId="0" applyNumberFormat="1" applyFill="1" applyBorder="1"/>
    <xf numFmtId="0" fontId="0" fillId="4" borderId="3" xfId="1" applyNumberFormat="1" applyFont="1" applyFill="1" applyBorder="1"/>
    <xf numFmtId="0" fontId="0" fillId="4" borderId="43" xfId="1" applyNumberFormat="1" applyFont="1" applyFill="1" applyBorder="1"/>
    <xf numFmtId="0" fontId="0" fillId="4" borderId="44" xfId="1" applyNumberFormat="1" applyFont="1" applyFill="1" applyBorder="1"/>
    <xf numFmtId="0" fontId="17" fillId="0" borderId="0" xfId="0" applyFont="1" applyAlignment="1"/>
    <xf numFmtId="9" fontId="0" fillId="6" borderId="0" xfId="1" applyFont="1" applyFill="1" applyBorder="1"/>
    <xf numFmtId="9" fontId="0" fillId="6" borderId="0" xfId="1" applyFont="1" applyFill="1"/>
    <xf numFmtId="9" fontId="0" fillId="6" borderId="1" xfId="0" applyNumberFormat="1" applyFill="1" applyBorder="1"/>
    <xf numFmtId="0" fontId="14" fillId="0" borderId="30" xfId="2" applyFont="1" applyFill="1" applyBorder="1" applyAlignment="1">
      <alignment wrapText="1"/>
    </xf>
    <xf numFmtId="0" fontId="0" fillId="0" borderId="30" xfId="0" applyFont="1" applyFill="1" applyBorder="1" applyAlignment="1">
      <alignment wrapText="1"/>
    </xf>
    <xf numFmtId="0" fontId="0" fillId="0" borderId="45" xfId="0" applyFill="1" applyBorder="1"/>
    <xf numFmtId="0" fontId="1" fillId="0" borderId="0" xfId="0" applyFont="1" applyAlignment="1">
      <alignment horizontal="center"/>
    </xf>
    <xf numFmtId="0" fontId="1" fillId="0" borderId="0" xfId="0" applyFont="1" applyAlignment="1">
      <alignment vertical="center"/>
    </xf>
    <xf numFmtId="9" fontId="22" fillId="0" borderId="0" xfId="1" applyFont="1" applyFill="1" applyBorder="1"/>
    <xf numFmtId="9" fontId="22" fillId="0" borderId="0" xfId="0" applyNumberFormat="1" applyFont="1" applyFill="1" applyBorder="1"/>
    <xf numFmtId="9" fontId="0" fillId="0" borderId="0" xfId="0" applyNumberFormat="1" applyFont="1" applyFill="1" applyBorder="1"/>
    <xf numFmtId="0" fontId="22" fillId="9" borderId="12" xfId="0" applyFont="1" applyFill="1" applyBorder="1" applyAlignment="1">
      <alignment wrapText="1"/>
    </xf>
    <xf numFmtId="0" fontId="0" fillId="9" borderId="12" xfId="0" applyFill="1" applyBorder="1"/>
    <xf numFmtId="0" fontId="22" fillId="9" borderId="10" xfId="0" applyFont="1" applyFill="1" applyBorder="1"/>
    <xf numFmtId="0" fontId="0" fillId="0" borderId="22" xfId="0" applyFont="1" applyBorder="1" applyAlignment="1"/>
    <xf numFmtId="0" fontId="0" fillId="9" borderId="7" xfId="0" applyFill="1" applyBorder="1"/>
    <xf numFmtId="0" fontId="14" fillId="0" borderId="35" xfId="2" applyFont="1" applyFill="1" applyBorder="1"/>
    <xf numFmtId="0" fontId="0" fillId="9" borderId="13" xfId="0" applyFont="1" applyFill="1" applyBorder="1"/>
    <xf numFmtId="164" fontId="0" fillId="4" borderId="0" xfId="0" applyNumberFormat="1" applyFill="1"/>
    <xf numFmtId="164" fontId="0" fillId="10" borderId="1" xfId="0" applyNumberFormat="1" applyFill="1" applyBorder="1"/>
    <xf numFmtId="0" fontId="17" fillId="0" borderId="0" xfId="0" applyFont="1" applyAlignment="1">
      <alignment vertical="center" wrapText="1"/>
    </xf>
    <xf numFmtId="0" fontId="1" fillId="0" borderId="0" xfId="0" applyFont="1" applyAlignment="1">
      <alignment horizontal="center"/>
    </xf>
    <xf numFmtId="49" fontId="0" fillId="0" borderId="0" xfId="0" applyNumberFormat="1" applyAlignment="1">
      <alignment horizontal="right"/>
    </xf>
    <xf numFmtId="0" fontId="13" fillId="8" borderId="0" xfId="0" applyFont="1" applyFill="1"/>
    <xf numFmtId="0" fontId="0" fillId="0" borderId="19" xfId="0" applyBorder="1" applyAlignment="1">
      <alignment horizontal="left" vertical="top" wrapText="1"/>
    </xf>
    <xf numFmtId="0" fontId="22" fillId="9" borderId="0" xfId="0" applyFont="1" applyFill="1" applyBorder="1" applyAlignment="1">
      <alignment horizontal="right"/>
    </xf>
    <xf numFmtId="0" fontId="0" fillId="9" borderId="0" xfId="0" applyFill="1" applyBorder="1" applyAlignment="1">
      <alignment horizontal="center"/>
    </xf>
    <xf numFmtId="0" fontId="1" fillId="7" borderId="13" xfId="0" applyFont="1" applyFill="1" applyBorder="1"/>
    <xf numFmtId="0" fontId="0" fillId="5" borderId="10" xfId="0" applyFill="1" applyBorder="1"/>
    <xf numFmtId="0" fontId="0" fillId="5" borderId="12" xfId="0" applyFill="1" applyBorder="1"/>
    <xf numFmtId="0" fontId="14" fillId="0" borderId="26" xfId="2" applyFont="1" applyBorder="1" applyAlignment="1">
      <alignment horizontal="center"/>
    </xf>
    <xf numFmtId="0" fontId="14" fillId="0" borderId="27" xfId="2" applyFont="1" applyBorder="1" applyAlignment="1">
      <alignment horizontal="center"/>
    </xf>
    <xf numFmtId="0" fontId="14" fillId="0" borderId="26" xfId="2" applyFont="1" applyBorder="1" applyAlignment="1">
      <alignment wrapText="1"/>
    </xf>
    <xf numFmtId="0" fontId="14" fillId="0" borderId="28" xfId="2" applyFont="1" applyBorder="1" applyAlignment="1">
      <alignment wrapText="1"/>
    </xf>
    <xf numFmtId="0" fontId="14" fillId="0" borderId="27" xfId="2" applyFont="1" applyBorder="1" applyAlignment="1">
      <alignment wrapText="1"/>
    </xf>
    <xf numFmtId="0" fontId="0" fillId="0" borderId="9" xfId="0" applyFill="1" applyBorder="1"/>
    <xf numFmtId="0" fontId="0" fillId="0" borderId="10" xfId="0" applyFill="1" applyBorder="1"/>
    <xf numFmtId="0" fontId="14" fillId="9" borderId="26" xfId="2" applyFont="1" applyFill="1" applyBorder="1" applyAlignment="1">
      <alignment horizontal="center"/>
    </xf>
    <xf numFmtId="0" fontId="14" fillId="9" borderId="27" xfId="2" applyFont="1" applyFill="1" applyBorder="1" applyAlignment="1">
      <alignment horizontal="center"/>
    </xf>
    <xf numFmtId="0" fontId="1" fillId="9" borderId="37" xfId="0" applyFont="1" applyFill="1" applyBorder="1"/>
    <xf numFmtId="0" fontId="1" fillId="9" borderId="38" xfId="0" applyFont="1" applyFill="1" applyBorder="1"/>
    <xf numFmtId="0" fontId="1" fillId="9" borderId="39" xfId="0" applyFont="1" applyFill="1" applyBorder="1"/>
    <xf numFmtId="0" fontId="14" fillId="0" borderId="26" xfId="2" applyFont="1" applyFill="1" applyBorder="1" applyAlignment="1">
      <alignment horizontal="center"/>
    </xf>
    <xf numFmtId="0" fontId="14" fillId="0" borderId="27" xfId="2" applyFont="1" applyFill="1" applyBorder="1" applyAlignment="1">
      <alignment horizontal="center"/>
    </xf>
    <xf numFmtId="0" fontId="24" fillId="9" borderId="37" xfId="0" applyFont="1" applyFill="1" applyBorder="1"/>
    <xf numFmtId="0" fontId="24" fillId="9" borderId="38" xfId="0" applyFont="1" applyFill="1" applyBorder="1"/>
    <xf numFmtId="0" fontId="24" fillId="9" borderId="39" xfId="0" applyFont="1" applyFill="1" applyBorder="1"/>
    <xf numFmtId="0" fontId="1" fillId="0" borderId="9" xfId="0" applyFont="1" applyBorder="1"/>
    <xf numFmtId="0" fontId="1" fillId="0" borderId="10" xfId="0" applyFont="1" applyBorder="1"/>
    <xf numFmtId="0" fontId="0" fillId="0" borderId="9" xfId="0" applyBorder="1"/>
    <xf numFmtId="0" fontId="0" fillId="0" borderId="10" xfId="0" applyBorder="1"/>
    <xf numFmtId="0" fontId="0" fillId="3" borderId="9" xfId="0" applyFill="1" applyBorder="1"/>
    <xf numFmtId="0" fontId="0" fillId="3" borderId="10" xfId="0" applyFill="1" applyBorder="1"/>
    <xf numFmtId="0" fontId="0" fillId="4" borderId="9" xfId="0" applyFill="1" applyBorder="1"/>
    <xf numFmtId="0" fontId="0" fillId="4" borderId="10" xfId="0" applyFill="1" applyBorder="1"/>
    <xf numFmtId="0" fontId="1" fillId="0" borderId="0" xfId="0" applyFont="1" applyAlignment="1">
      <alignment horizontal="center"/>
    </xf>
    <xf numFmtId="0" fontId="9" fillId="5" borderId="0" xfId="0" applyFont="1" applyFill="1" applyAlignment="1">
      <alignment horizontal="center"/>
    </xf>
    <xf numFmtId="0" fontId="1" fillId="0" borderId="0" xfId="0" applyFont="1" applyAlignment="1">
      <alignment horizontal="center" vertical="center" wrapText="1"/>
    </xf>
    <xf numFmtId="0" fontId="1" fillId="0" borderId="0" xfId="0" applyFont="1" applyFill="1" applyAlignment="1">
      <alignment horizontal="center"/>
    </xf>
    <xf numFmtId="0" fontId="17"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7" fillId="0" borderId="0" xfId="0" applyFont="1" applyFill="1" applyAlignment="1"/>
    <xf numFmtId="0" fontId="1" fillId="0" borderId="0" xfId="0" applyFont="1" applyAlignment="1">
      <alignment wrapText="1"/>
    </xf>
    <xf numFmtId="0" fontId="1" fillId="0" borderId="0" xfId="0" applyFont="1" applyAlignment="1">
      <alignment vertical="center"/>
    </xf>
    <xf numFmtId="0" fontId="0" fillId="0" borderId="35"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ont="1" applyFill="1" applyBorder="1" applyAlignment="1">
      <alignment horizontal="center" vertical="center"/>
    </xf>
    <xf numFmtId="0" fontId="0" fillId="9" borderId="17" xfId="0" applyFill="1" applyBorder="1"/>
    <xf numFmtId="0" fontId="0" fillId="9" borderId="18" xfId="0" applyFill="1" applyBorder="1"/>
    <xf numFmtId="0" fontId="0" fillId="9" borderId="20" xfId="0" applyFill="1" applyBorder="1" applyAlignment="1">
      <alignment wrapText="1"/>
    </xf>
    <xf numFmtId="0" fontId="0" fillId="9" borderId="21" xfId="0" applyFill="1" applyBorder="1"/>
    <xf numFmtId="0" fontId="0" fillId="9" borderId="20" xfId="0" applyFill="1" applyBorder="1"/>
    <xf numFmtId="0" fontId="0" fillId="9" borderId="24" xfId="0" applyFill="1" applyBorder="1"/>
    <xf numFmtId="0" fontId="0" fillId="9" borderId="25" xfId="0" applyFill="1" applyBorder="1"/>
  </cellXfs>
  <cellStyles count="6">
    <cellStyle name="Collegamento ipertestuale" xfId="2" builtinId="8"/>
    <cellStyle name="Collegamento ipertestuale visitato" xfId="3" builtinId="9" hidden="1"/>
    <cellStyle name="Collegamento ipertestuale visitato" xfId="4" builtinId="9" hidden="1"/>
    <cellStyle name="Collegamento ipertestuale visitato" xfId="5" builtinId="9" hidden="1"/>
    <cellStyle name="Normale" xfId="0" builtinId="0"/>
    <cellStyle name="Percentuale" xfId="1" builtinId="5"/>
  </cellStyles>
  <dxfs count="9">
    <dxf>
      <fill>
        <patternFill patternType="none">
          <fgColor indexed="64"/>
          <bgColor indexed="65"/>
        </patternFill>
      </fill>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ertAlign val="baseline"/>
        <sz val="12"/>
        <color rgb="FF1922FF"/>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rgb="FF1922FF"/>
        <name val="Calibri"/>
        <scheme val="minor"/>
      </font>
      <border diagonalUp="0" diagonalDown="0" outline="0">
        <left style="thin">
          <color theme="0"/>
        </left>
        <right style="thin">
          <color theme="0"/>
        </right>
        <top/>
        <bottom/>
      </border>
    </dxf>
    <dxf>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dxf>
    <dxf>
      <border>
        <top style="thin">
          <color indexed="64"/>
        </top>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1922FF"/>
      <color rgb="FF712FA3"/>
      <color rgb="FF5524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17:D29" headerRowCount="0" totalsRowShown="0" headerRowDxfId="8" tableBorderDxfId="7" totalsRowBorderDxfId="6">
  <tableColumns count="3">
    <tableColumn id="1" xr3:uid="{00000000-0010-0000-0000-000001000000}" name="Column1" headerRowDxfId="5" dataDxfId="4"/>
    <tableColumn id="2" xr3:uid="{00000000-0010-0000-0000-000002000000}" name="Column2" headerRowDxfId="3" dataDxfId="2"/>
    <tableColumn id="3" xr3:uid="{00000000-0010-0000-0000-000003000000}" name="Column3" headerRowDxfId="1"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zoomScale="110" zoomScaleNormal="110" workbookViewId="0">
      <selection activeCell="A15" sqref="A15"/>
    </sheetView>
  </sheetViews>
  <sheetFormatPr baseColWidth="10" defaultColWidth="11" defaultRowHeight="16"/>
  <cols>
    <col min="1" max="1" width="50.83203125" customWidth="1"/>
    <col min="2" max="2" width="42.33203125" customWidth="1"/>
    <col min="3" max="3" width="34.33203125" customWidth="1"/>
    <col min="4" max="4" width="29" customWidth="1"/>
  </cols>
  <sheetData>
    <row r="1" spans="1:12" ht="21">
      <c r="A1" s="220" t="s">
        <v>102</v>
      </c>
      <c r="B1" s="220"/>
      <c r="C1" s="220"/>
      <c r="D1" s="220"/>
      <c r="E1" s="220"/>
      <c r="F1" s="220"/>
      <c r="G1" s="220"/>
      <c r="H1" s="220"/>
    </row>
    <row r="2" spans="1:12">
      <c r="A2" s="86"/>
      <c r="B2" s="87"/>
      <c r="C2" s="87"/>
      <c r="D2" s="87"/>
      <c r="E2" s="87"/>
      <c r="F2" s="268"/>
      <c r="G2" s="268"/>
      <c r="H2" s="269"/>
      <c r="I2" s="155"/>
      <c r="J2" s="155"/>
      <c r="K2" s="155"/>
      <c r="L2" s="155"/>
    </row>
    <row r="3" spans="1:12" ht="16" customHeight="1">
      <c r="A3" s="88" t="s">
        <v>504</v>
      </c>
      <c r="B3" s="88"/>
      <c r="C3" s="88"/>
      <c r="D3" s="88"/>
      <c r="E3" s="88"/>
      <c r="F3" s="118"/>
      <c r="G3" s="118"/>
      <c r="H3" s="118"/>
      <c r="I3" s="155"/>
      <c r="J3" s="155"/>
      <c r="K3" s="155"/>
      <c r="L3" s="155"/>
    </row>
    <row r="4" spans="1:12">
      <c r="A4" t="s">
        <v>498</v>
      </c>
      <c r="B4" s="89"/>
      <c r="C4" s="89"/>
      <c r="D4" s="89"/>
      <c r="E4" s="89"/>
      <c r="F4" s="270"/>
      <c r="G4" s="270"/>
      <c r="H4" s="271"/>
      <c r="I4" s="155"/>
      <c r="J4" s="155"/>
      <c r="K4" s="155"/>
      <c r="L4" s="155"/>
    </row>
    <row r="5" spans="1:12">
      <c r="A5" s="83"/>
      <c r="B5" s="90"/>
      <c r="C5" s="91"/>
      <c r="D5" s="91"/>
      <c r="E5" s="91"/>
      <c r="F5" s="272"/>
      <c r="G5" s="272"/>
      <c r="H5" s="271"/>
      <c r="I5" s="155"/>
      <c r="J5" s="155"/>
      <c r="K5" s="155"/>
      <c r="L5" s="155"/>
    </row>
    <row r="6" spans="1:12">
      <c r="A6" s="86" t="s">
        <v>500</v>
      </c>
      <c r="B6" s="91"/>
      <c r="C6" s="91"/>
      <c r="D6" s="91"/>
      <c r="E6" s="91"/>
      <c r="F6" s="272"/>
      <c r="G6" s="272"/>
      <c r="H6" s="271"/>
      <c r="I6" s="155"/>
      <c r="J6" s="155"/>
      <c r="K6" s="155"/>
      <c r="L6" s="155"/>
    </row>
    <row r="7" spans="1:12">
      <c r="B7" s="91"/>
      <c r="C7" s="91"/>
      <c r="D7" s="91"/>
      <c r="E7" s="91"/>
      <c r="F7" s="272"/>
      <c r="G7" s="272"/>
      <c r="H7" s="271"/>
      <c r="I7" s="155"/>
      <c r="J7" s="155"/>
      <c r="K7" s="155"/>
      <c r="L7" s="155"/>
    </row>
    <row r="8" spans="1:12">
      <c r="A8" s="118" t="s">
        <v>503</v>
      </c>
      <c r="B8" s="118"/>
      <c r="C8" s="118"/>
      <c r="D8" s="118"/>
      <c r="E8" s="118"/>
      <c r="F8" s="118"/>
      <c r="G8" s="119"/>
      <c r="H8" s="271"/>
      <c r="I8" s="155"/>
      <c r="J8" s="155"/>
      <c r="K8" s="155"/>
      <c r="L8" s="155"/>
    </row>
    <row r="9" spans="1:12">
      <c r="A9" s="118" t="s">
        <v>138</v>
      </c>
      <c r="B9" s="118"/>
      <c r="C9" s="118"/>
      <c r="D9" s="118"/>
      <c r="E9" s="118"/>
      <c r="F9" s="118"/>
      <c r="G9" s="119"/>
      <c r="H9" s="271"/>
      <c r="I9" s="155"/>
      <c r="J9" s="155"/>
      <c r="K9" s="155"/>
      <c r="L9" s="155"/>
    </row>
    <row r="10" spans="1:12">
      <c r="A10" s="118" t="s">
        <v>139</v>
      </c>
      <c r="B10" s="118"/>
      <c r="C10" s="118"/>
      <c r="D10" s="118"/>
      <c r="E10" s="118"/>
      <c r="F10" s="118"/>
      <c r="G10" s="119"/>
      <c r="H10" s="271"/>
      <c r="I10" s="155"/>
      <c r="J10" s="155"/>
      <c r="K10" s="155"/>
      <c r="L10" s="155"/>
    </row>
    <row r="11" spans="1:12">
      <c r="A11" s="176" t="s">
        <v>230</v>
      </c>
      <c r="B11" s="118"/>
      <c r="C11" s="118"/>
      <c r="D11" s="118"/>
      <c r="E11" s="118"/>
      <c r="F11" s="118"/>
      <c r="G11" s="119"/>
      <c r="H11" s="271"/>
      <c r="I11" s="155"/>
      <c r="J11" s="155"/>
      <c r="K11" s="155"/>
      <c r="L11" s="155"/>
    </row>
    <row r="12" spans="1:12">
      <c r="A12" s="176" t="s">
        <v>499</v>
      </c>
      <c r="B12" s="118"/>
      <c r="C12" s="118"/>
      <c r="D12" s="118"/>
      <c r="E12" s="118"/>
      <c r="F12" s="118"/>
      <c r="G12" s="119"/>
      <c r="H12" s="271"/>
      <c r="I12" s="155"/>
      <c r="J12" s="155"/>
      <c r="K12" s="155"/>
      <c r="L12" s="155"/>
    </row>
    <row r="13" spans="1:12">
      <c r="A13" s="118"/>
      <c r="B13" s="118" t="s">
        <v>503</v>
      </c>
      <c r="C13" s="118"/>
      <c r="D13" s="118"/>
      <c r="E13" s="118"/>
      <c r="F13" s="118"/>
      <c r="G13" s="119"/>
      <c r="H13" s="271"/>
      <c r="I13" s="155"/>
      <c r="J13" s="155"/>
      <c r="K13" s="155"/>
      <c r="L13" s="155"/>
    </row>
    <row r="14" spans="1:12">
      <c r="A14" s="90" t="s">
        <v>140</v>
      </c>
      <c r="B14" s="118"/>
      <c r="C14" s="118"/>
      <c r="D14" s="118"/>
      <c r="E14" s="118"/>
      <c r="F14" s="118"/>
      <c r="G14" s="119"/>
      <c r="H14" s="271"/>
      <c r="I14" s="155"/>
      <c r="J14" s="155"/>
      <c r="K14" s="155"/>
      <c r="L14" s="155"/>
    </row>
    <row r="15" spans="1:12">
      <c r="A15" s="90" t="s">
        <v>505</v>
      </c>
      <c r="B15" s="118"/>
      <c r="C15" s="118"/>
      <c r="D15" s="118"/>
      <c r="E15" s="118"/>
      <c r="F15" s="118"/>
      <c r="G15" s="119"/>
      <c r="H15" s="271"/>
      <c r="I15" s="155"/>
      <c r="J15" s="155"/>
      <c r="K15" s="155"/>
      <c r="L15" s="155"/>
    </row>
    <row r="16" spans="1:12">
      <c r="A16" s="90"/>
      <c r="B16" s="118"/>
      <c r="C16" s="118"/>
      <c r="D16" s="118"/>
      <c r="E16" s="118"/>
      <c r="F16" s="118"/>
      <c r="G16" s="119"/>
      <c r="H16" s="271"/>
      <c r="I16" s="155"/>
      <c r="J16" s="155"/>
      <c r="K16" s="155"/>
      <c r="L16" s="155"/>
    </row>
    <row r="17" spans="1:12">
      <c r="A17" s="211" t="s">
        <v>475</v>
      </c>
      <c r="B17" s="118"/>
      <c r="C17" s="118"/>
      <c r="D17" s="118"/>
      <c r="E17" s="118"/>
      <c r="F17" s="118"/>
      <c r="G17" s="119"/>
      <c r="H17" s="271"/>
      <c r="I17" s="155"/>
      <c r="J17" s="155"/>
      <c r="K17" s="155"/>
      <c r="L17" s="155"/>
    </row>
    <row r="18" spans="1:12">
      <c r="A18" s="211" t="s">
        <v>476</v>
      </c>
      <c r="B18" s="118"/>
      <c r="C18" s="118"/>
      <c r="D18" s="118"/>
      <c r="E18" s="118"/>
      <c r="F18" s="118"/>
      <c r="G18" s="119"/>
      <c r="H18" s="271"/>
      <c r="I18" s="155"/>
      <c r="J18" s="155"/>
      <c r="K18" s="155"/>
      <c r="L18" s="155"/>
    </row>
    <row r="19" spans="1:12" ht="37.5" customHeight="1">
      <c r="A19" s="221" t="s">
        <v>172</v>
      </c>
      <c r="B19" s="221"/>
      <c r="C19" s="221"/>
      <c r="D19" s="221"/>
      <c r="E19" s="118"/>
      <c r="F19" s="118"/>
      <c r="G19" s="119"/>
      <c r="H19" s="271"/>
      <c r="I19" s="155"/>
      <c r="J19" s="155"/>
      <c r="K19" s="155"/>
      <c r="L19" s="155"/>
    </row>
    <row r="20" spans="1:12">
      <c r="A20" s="120" t="s">
        <v>231</v>
      </c>
      <c r="B20" s="118"/>
      <c r="C20" s="118"/>
      <c r="D20" s="118"/>
      <c r="E20" s="118"/>
      <c r="F20" s="118"/>
      <c r="G20" s="119"/>
      <c r="H20" s="271"/>
      <c r="I20" s="155"/>
      <c r="J20" s="155"/>
      <c r="K20" s="155"/>
      <c r="L20" s="155"/>
    </row>
    <row r="21" spans="1:12">
      <c r="A21" s="148" t="s">
        <v>142</v>
      </c>
      <c r="B21" s="118"/>
      <c r="C21" s="118"/>
      <c r="D21" s="118"/>
      <c r="E21" s="118"/>
      <c r="F21" s="118"/>
      <c r="G21" s="119"/>
      <c r="H21" s="271"/>
      <c r="I21" s="155"/>
      <c r="J21" s="155"/>
      <c r="K21" s="155"/>
      <c r="L21" s="155"/>
    </row>
    <row r="22" spans="1:12">
      <c r="A22" s="120"/>
      <c r="B22" s="118"/>
      <c r="C22" s="118"/>
      <c r="D22" s="118"/>
      <c r="E22" s="118"/>
      <c r="F22" s="118"/>
      <c r="G22" s="119"/>
      <c r="H22" s="271"/>
      <c r="I22" s="155"/>
      <c r="J22" s="155"/>
      <c r="K22" s="155"/>
      <c r="L22" s="155"/>
    </row>
    <row r="23" spans="1:12">
      <c r="A23" s="120" t="s">
        <v>141</v>
      </c>
      <c r="B23" s="118"/>
      <c r="C23" s="118"/>
      <c r="D23" s="118"/>
      <c r="E23" s="118"/>
      <c r="F23" s="118"/>
      <c r="G23" s="119"/>
      <c r="H23" s="271"/>
      <c r="I23" s="155"/>
      <c r="J23" s="155"/>
      <c r="K23" s="155"/>
      <c r="L23" s="155"/>
    </row>
    <row r="24" spans="1:12">
      <c r="A24" s="120" t="s">
        <v>173</v>
      </c>
      <c r="B24" s="118"/>
      <c r="C24" s="118"/>
      <c r="D24" s="118"/>
      <c r="E24" s="118"/>
      <c r="F24" s="118"/>
      <c r="G24" s="119"/>
      <c r="H24" s="271"/>
      <c r="I24" s="155"/>
      <c r="J24" s="155"/>
      <c r="K24" s="155"/>
      <c r="L24" s="155"/>
    </row>
    <row r="25" spans="1:12">
      <c r="A25" s="175" t="s">
        <v>501</v>
      </c>
      <c r="B25" s="118"/>
      <c r="C25" s="118"/>
      <c r="D25" s="118"/>
      <c r="E25" s="118"/>
      <c r="F25" s="118"/>
      <c r="G25" s="119"/>
      <c r="H25" s="271"/>
      <c r="I25" s="155"/>
      <c r="J25" s="155"/>
      <c r="K25" s="155"/>
      <c r="L25" s="155"/>
    </row>
    <row r="26" spans="1:12">
      <c r="A26" s="175" t="s">
        <v>232</v>
      </c>
      <c r="B26" s="118"/>
      <c r="C26" s="118"/>
      <c r="D26" s="118"/>
      <c r="E26" s="118"/>
      <c r="F26" s="118"/>
      <c r="G26" s="119"/>
      <c r="H26" s="271"/>
      <c r="I26" s="155"/>
      <c r="J26" s="155"/>
      <c r="K26" s="155"/>
      <c r="L26" s="155"/>
    </row>
    <row r="27" spans="1:12">
      <c r="A27" s="175"/>
      <c r="B27" s="118"/>
      <c r="C27" s="118"/>
      <c r="D27" s="118"/>
      <c r="E27" s="118"/>
      <c r="F27" s="118"/>
      <c r="G27" s="119"/>
      <c r="H27" s="271"/>
      <c r="I27" s="155"/>
      <c r="J27" s="155"/>
      <c r="K27" s="155"/>
      <c r="L27" s="155"/>
    </row>
    <row r="28" spans="1:12">
      <c r="A28" s="175" t="s">
        <v>502</v>
      </c>
      <c r="B28" s="118"/>
      <c r="C28" s="118"/>
      <c r="D28" s="118"/>
      <c r="E28" s="118"/>
      <c r="F28" s="118"/>
      <c r="G28" s="119"/>
      <c r="H28" s="271"/>
      <c r="I28" s="155"/>
      <c r="J28" s="155"/>
      <c r="K28" s="155"/>
      <c r="L28" s="155"/>
    </row>
    <row r="29" spans="1:12">
      <c r="A29" s="175"/>
      <c r="B29" s="118"/>
      <c r="C29" s="118"/>
      <c r="D29" s="118"/>
      <c r="E29" s="118"/>
      <c r="F29" s="118"/>
      <c r="G29" s="119"/>
      <c r="H29" s="271"/>
      <c r="I29" s="155"/>
      <c r="J29" s="155"/>
      <c r="K29" s="155"/>
      <c r="L29" s="155"/>
    </row>
    <row r="30" spans="1:12">
      <c r="A30" s="90" t="s">
        <v>143</v>
      </c>
      <c r="B30" s="118"/>
      <c r="C30" s="118"/>
      <c r="D30" s="118"/>
      <c r="E30" s="118"/>
      <c r="F30" s="118"/>
      <c r="G30" s="119"/>
      <c r="H30" s="271"/>
      <c r="I30" s="155"/>
      <c r="J30" s="155"/>
      <c r="K30" s="155"/>
      <c r="L30" s="155"/>
    </row>
    <row r="31" spans="1:12">
      <c r="A31" s="121"/>
      <c r="B31" s="91"/>
      <c r="C31" s="91"/>
      <c r="D31" s="91"/>
      <c r="E31" s="91"/>
      <c r="F31" s="272"/>
      <c r="G31" s="272"/>
      <c r="H31" s="271"/>
      <c r="I31" s="155"/>
      <c r="J31" s="155"/>
      <c r="K31" s="155"/>
      <c r="L31" s="155"/>
    </row>
    <row r="32" spans="1:12">
      <c r="A32" s="90" t="s">
        <v>174</v>
      </c>
      <c r="B32" s="91"/>
      <c r="C32" s="91"/>
      <c r="D32" s="91"/>
      <c r="E32" s="91"/>
      <c r="F32" s="272"/>
      <c r="G32" s="272"/>
      <c r="H32" s="271"/>
      <c r="I32" s="155"/>
      <c r="J32" s="155"/>
      <c r="K32" s="155"/>
      <c r="L32" s="155"/>
    </row>
    <row r="33" spans="1:12">
      <c r="A33" s="90"/>
      <c r="B33" s="91"/>
      <c r="C33" s="91"/>
      <c r="D33" s="91"/>
      <c r="E33" s="91"/>
      <c r="F33" s="272"/>
      <c r="G33" s="272"/>
      <c r="H33" s="271"/>
      <c r="I33" s="155"/>
      <c r="J33" s="155"/>
      <c r="K33" s="155"/>
      <c r="L33" s="155"/>
    </row>
    <row r="34" spans="1:12">
      <c r="A34" s="90"/>
      <c r="B34" s="91"/>
      <c r="C34" s="91"/>
      <c r="D34" s="91"/>
      <c r="E34" s="91"/>
      <c r="F34" s="272"/>
      <c r="G34" s="272"/>
      <c r="H34" s="271"/>
      <c r="I34" s="155"/>
      <c r="J34" s="155"/>
      <c r="K34" s="155"/>
      <c r="L34" s="155"/>
    </row>
    <row r="35" spans="1:12">
      <c r="A35" s="90"/>
      <c r="B35" s="91"/>
      <c r="C35" s="91"/>
      <c r="D35" s="91"/>
      <c r="E35" s="91"/>
      <c r="F35" s="272"/>
      <c r="G35" s="272"/>
      <c r="H35" s="271"/>
      <c r="I35" s="155"/>
      <c r="J35" s="155"/>
      <c r="K35" s="155"/>
      <c r="L35" s="155"/>
    </row>
    <row r="36" spans="1:12">
      <c r="A36" s="90"/>
      <c r="B36" s="91"/>
      <c r="C36" s="91"/>
      <c r="D36" s="91"/>
      <c r="E36" s="91"/>
      <c r="F36" s="272"/>
      <c r="G36" s="272"/>
      <c r="H36" s="271"/>
      <c r="I36" s="155"/>
      <c r="J36" s="155"/>
      <c r="K36" s="155"/>
      <c r="L36" s="155"/>
    </row>
    <row r="37" spans="1:12">
      <c r="A37" s="90"/>
      <c r="B37" s="91"/>
      <c r="C37" s="91"/>
      <c r="D37" s="91"/>
      <c r="E37" s="91"/>
      <c r="F37" s="272"/>
      <c r="G37" s="272"/>
      <c r="H37" s="271"/>
      <c r="I37" s="155"/>
      <c r="J37" s="155"/>
      <c r="K37" s="155"/>
      <c r="L37" s="155"/>
    </row>
    <row r="38" spans="1:12">
      <c r="A38" s="90"/>
      <c r="B38" s="91"/>
      <c r="C38" s="91"/>
      <c r="D38" s="91"/>
      <c r="E38" s="91"/>
      <c r="F38" s="272"/>
      <c r="G38" s="272"/>
      <c r="H38" s="271"/>
      <c r="I38" s="155"/>
      <c r="J38" s="155"/>
      <c r="K38" s="155"/>
      <c r="L38" s="155"/>
    </row>
    <row r="39" spans="1:12">
      <c r="A39" s="90"/>
      <c r="B39" s="91"/>
      <c r="C39" s="91"/>
      <c r="D39" s="91"/>
      <c r="E39" s="91"/>
      <c r="F39" s="272"/>
      <c r="G39" s="272"/>
      <c r="H39" s="271"/>
      <c r="I39" s="155"/>
      <c r="J39" s="155"/>
      <c r="K39" s="155"/>
      <c r="L39" s="155"/>
    </row>
    <row r="40" spans="1:12">
      <c r="A40" s="90"/>
      <c r="B40" s="91"/>
      <c r="C40" s="91"/>
      <c r="D40" s="91"/>
      <c r="E40" s="91"/>
      <c r="F40" s="272"/>
      <c r="G40" s="272"/>
      <c r="H40" s="271"/>
      <c r="I40" s="155"/>
      <c r="J40" s="155"/>
      <c r="K40" s="155"/>
      <c r="L40" s="155"/>
    </row>
    <row r="41" spans="1:12">
      <c r="A41" s="90"/>
      <c r="B41" s="91"/>
      <c r="C41" s="91"/>
      <c r="D41" s="91"/>
      <c r="E41" s="91"/>
      <c r="F41" s="272"/>
      <c r="G41" s="272"/>
      <c r="H41" s="271"/>
      <c r="I41" s="155"/>
      <c r="J41" s="155"/>
      <c r="K41" s="155"/>
      <c r="L41" s="155"/>
    </row>
    <row r="42" spans="1:12">
      <c r="A42" s="90"/>
      <c r="B42" s="91"/>
      <c r="C42" s="91"/>
      <c r="D42" s="91"/>
      <c r="E42" s="91"/>
      <c r="F42" s="272"/>
      <c r="G42" s="272"/>
      <c r="H42" s="271"/>
      <c r="I42" s="155"/>
      <c r="J42" s="155"/>
      <c r="K42" s="155"/>
      <c r="L42" s="155"/>
    </row>
    <row r="43" spans="1:12">
      <c r="A43" s="90"/>
      <c r="B43" s="91"/>
      <c r="C43" s="91"/>
      <c r="D43" s="91"/>
      <c r="E43" s="91"/>
      <c r="F43" s="272"/>
      <c r="G43" s="272"/>
      <c r="H43" s="271"/>
      <c r="I43" s="155"/>
      <c r="J43" s="155"/>
      <c r="K43" s="155"/>
      <c r="L43" s="155"/>
    </row>
    <row r="44" spans="1:12">
      <c r="A44" s="90"/>
      <c r="B44" s="91"/>
      <c r="C44" s="91"/>
      <c r="D44" s="91"/>
      <c r="E44" s="91"/>
      <c r="F44" s="272"/>
      <c r="G44" s="272"/>
      <c r="H44" s="271"/>
      <c r="I44" s="155"/>
      <c r="J44" s="155"/>
      <c r="K44" s="155"/>
      <c r="L44" s="155"/>
    </row>
    <row r="45" spans="1:12">
      <c r="A45" s="90"/>
      <c r="B45" s="91"/>
      <c r="C45" s="91"/>
      <c r="D45" s="91"/>
      <c r="E45" s="91"/>
      <c r="F45" s="272"/>
      <c r="G45" s="272"/>
      <c r="H45" s="271"/>
      <c r="I45" s="155"/>
      <c r="J45" s="155"/>
      <c r="K45" s="155"/>
      <c r="L45" s="155"/>
    </row>
    <row r="46" spans="1:12">
      <c r="A46" s="90"/>
      <c r="B46" s="91"/>
      <c r="C46" s="91"/>
      <c r="D46" s="91"/>
      <c r="E46" s="91"/>
      <c r="F46" s="272"/>
      <c r="G46" s="272"/>
      <c r="H46" s="271"/>
      <c r="I46" s="155"/>
      <c r="J46" s="155"/>
      <c r="K46" s="155"/>
      <c r="L46" s="155"/>
    </row>
    <row r="47" spans="1:12">
      <c r="A47" s="90"/>
      <c r="B47" s="91"/>
      <c r="C47" s="91"/>
      <c r="D47" s="91"/>
      <c r="E47" s="91"/>
      <c r="F47" s="272"/>
      <c r="G47" s="272"/>
      <c r="H47" s="271"/>
      <c r="I47" s="155"/>
      <c r="J47" s="155"/>
      <c r="K47" s="155"/>
      <c r="L47" s="155"/>
    </row>
    <row r="48" spans="1:12">
      <c r="A48" s="90"/>
      <c r="B48" s="91"/>
      <c r="C48" s="91"/>
      <c r="D48" s="91"/>
      <c r="E48" s="91"/>
      <c r="F48" s="272"/>
      <c r="G48" s="272"/>
      <c r="H48" s="271"/>
      <c r="I48" s="155"/>
      <c r="J48" s="155"/>
      <c r="K48" s="155"/>
      <c r="L48" s="155"/>
    </row>
    <row r="49" spans="1:12">
      <c r="A49" s="90"/>
      <c r="B49" s="91"/>
      <c r="C49" s="91"/>
      <c r="D49" s="91"/>
      <c r="E49" s="91"/>
      <c r="F49" s="272"/>
      <c r="G49" s="272"/>
      <c r="H49" s="271"/>
      <c r="I49" s="155"/>
      <c r="J49" s="155"/>
      <c r="K49" s="155"/>
      <c r="L49" s="155"/>
    </row>
    <row r="50" spans="1:12">
      <c r="A50" s="90"/>
      <c r="B50" s="91"/>
      <c r="C50" s="91"/>
      <c r="D50" s="91"/>
      <c r="E50" s="91"/>
      <c r="F50" s="272"/>
      <c r="G50" s="272"/>
      <c r="H50" s="271"/>
      <c r="I50" s="155"/>
      <c r="J50" s="155"/>
      <c r="K50" s="155"/>
      <c r="L50" s="155"/>
    </row>
    <row r="51" spans="1:12">
      <c r="A51" s="90"/>
      <c r="B51" s="91"/>
      <c r="C51" s="91"/>
      <c r="D51" s="91"/>
      <c r="E51" s="91"/>
      <c r="F51" s="272"/>
      <c r="G51" s="272"/>
      <c r="H51" s="271"/>
      <c r="I51" s="155"/>
      <c r="J51" s="155"/>
      <c r="K51" s="155"/>
      <c r="L51" s="155"/>
    </row>
    <row r="52" spans="1:12">
      <c r="A52" s="90"/>
      <c r="B52" s="91"/>
      <c r="C52" s="91"/>
      <c r="D52" s="91"/>
      <c r="E52" s="91"/>
      <c r="F52" s="272"/>
      <c r="G52" s="272"/>
      <c r="H52" s="271"/>
      <c r="I52" s="155"/>
      <c r="J52" s="155"/>
      <c r="K52" s="155"/>
      <c r="L52" s="155"/>
    </row>
    <row r="53" spans="1:12">
      <c r="A53" s="90"/>
      <c r="B53" s="91"/>
      <c r="C53" s="91"/>
      <c r="D53" s="91"/>
      <c r="E53" s="91"/>
      <c r="F53" s="272"/>
      <c r="G53" s="272"/>
      <c r="H53" s="271"/>
      <c r="I53" s="155"/>
      <c r="J53" s="155"/>
      <c r="K53" s="155"/>
      <c r="L53" s="155"/>
    </row>
    <row r="54" spans="1:12">
      <c r="A54" s="90"/>
      <c r="B54" s="91"/>
      <c r="C54" s="91"/>
      <c r="D54" s="91"/>
      <c r="E54" s="91"/>
      <c r="F54" s="272"/>
      <c r="G54" s="272"/>
      <c r="H54" s="271"/>
      <c r="I54" s="155"/>
      <c r="J54" s="155"/>
      <c r="K54" s="155"/>
      <c r="L54" s="155"/>
    </row>
    <row r="55" spans="1:12">
      <c r="A55" s="90"/>
      <c r="B55" s="91"/>
      <c r="C55" s="91"/>
      <c r="D55" s="91"/>
      <c r="E55" s="91"/>
      <c r="F55" s="272"/>
      <c r="G55" s="272"/>
      <c r="H55" s="271"/>
      <c r="I55" s="155"/>
      <c r="J55" s="155"/>
      <c r="K55" s="155"/>
      <c r="L55" s="155"/>
    </row>
    <row r="56" spans="1:12">
      <c r="A56" s="90"/>
      <c r="B56" s="91"/>
      <c r="C56" s="91"/>
      <c r="D56" s="91"/>
      <c r="E56" s="91"/>
      <c r="F56" s="272"/>
      <c r="G56" s="272"/>
      <c r="H56" s="271"/>
      <c r="I56" s="155"/>
      <c r="J56" s="155"/>
      <c r="K56" s="155"/>
      <c r="L56" s="155"/>
    </row>
    <row r="57" spans="1:12">
      <c r="A57" s="92"/>
      <c r="B57" s="93"/>
      <c r="C57" s="93"/>
      <c r="D57" s="93"/>
      <c r="E57" s="93"/>
      <c r="F57" s="273"/>
      <c r="G57" s="273"/>
      <c r="H57" s="274"/>
      <c r="I57" s="155"/>
      <c r="J57" s="155"/>
      <c r="K57" s="155"/>
      <c r="L57" s="155"/>
    </row>
  </sheetData>
  <mergeCells count="2">
    <mergeCell ref="A1:H1"/>
    <mergeCell ref="A19:D19"/>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8"/>
  <sheetViews>
    <sheetView topLeftCell="A30" zoomScaleNormal="100" workbookViewId="0">
      <selection activeCell="B47" sqref="B47"/>
    </sheetView>
  </sheetViews>
  <sheetFormatPr baseColWidth="10" defaultColWidth="11" defaultRowHeight="16"/>
  <cols>
    <col min="1" max="1" width="19.33203125" customWidth="1"/>
    <col min="2" max="2" width="39.33203125" customWidth="1"/>
    <col min="3" max="3" width="47.33203125" customWidth="1"/>
    <col min="4" max="4" width="75.33203125" customWidth="1"/>
    <col min="5" max="5" width="54.5" customWidth="1"/>
  </cols>
  <sheetData>
    <row r="1" spans="1:13" ht="34">
      <c r="A1" s="70" t="s">
        <v>92</v>
      </c>
      <c r="B1" s="71"/>
      <c r="C1" s="71"/>
      <c r="D1" s="71"/>
      <c r="E1" s="71"/>
      <c r="F1" s="5"/>
      <c r="G1" s="5"/>
      <c r="H1" s="5"/>
      <c r="I1" s="5"/>
      <c r="J1" s="5"/>
      <c r="K1" s="5"/>
      <c r="L1" s="5"/>
      <c r="M1" s="5"/>
    </row>
    <row r="2" spans="1:13">
      <c r="A2" s="72"/>
      <c r="B2" s="73"/>
      <c r="C2" s="73"/>
      <c r="D2" s="73"/>
      <c r="E2" s="74"/>
      <c r="F2" s="5"/>
      <c r="G2" s="5"/>
      <c r="H2" s="5"/>
      <c r="I2" s="5"/>
      <c r="J2" s="5"/>
      <c r="K2" s="5"/>
      <c r="L2" s="5"/>
      <c r="M2" s="5"/>
    </row>
    <row r="3" spans="1:13">
      <c r="A3" s="75"/>
      <c r="B3" s="244" t="s">
        <v>93</v>
      </c>
      <c r="C3" s="244"/>
      <c r="D3" s="244"/>
      <c r="E3" s="245"/>
      <c r="F3" s="5"/>
      <c r="G3" s="5"/>
      <c r="H3" s="5"/>
      <c r="I3" s="5"/>
      <c r="J3" s="5"/>
      <c r="K3" s="5"/>
      <c r="L3" s="5"/>
      <c r="M3" s="5"/>
    </row>
    <row r="4" spans="1:13">
      <c r="A4" s="76"/>
      <c r="B4" s="246"/>
      <c r="C4" s="246"/>
      <c r="D4" s="246"/>
      <c r="E4" s="247"/>
      <c r="F4" s="5"/>
      <c r="G4" s="5"/>
      <c r="H4" s="5"/>
      <c r="I4" s="5"/>
      <c r="J4" s="5"/>
      <c r="K4" s="5"/>
      <c r="L4" s="5"/>
      <c r="M4" s="5"/>
    </row>
    <row r="5" spans="1:13">
      <c r="A5" s="76">
        <v>1</v>
      </c>
      <c r="B5" s="248" t="s">
        <v>94</v>
      </c>
      <c r="C5" s="248"/>
      <c r="D5" s="248"/>
      <c r="E5" s="249"/>
      <c r="F5" s="5"/>
      <c r="G5" s="5"/>
      <c r="H5" s="5"/>
      <c r="I5" s="5"/>
      <c r="J5" s="5"/>
      <c r="K5" s="5"/>
      <c r="L5" s="5"/>
      <c r="M5" s="5"/>
    </row>
    <row r="6" spans="1:13">
      <c r="A6" s="76"/>
      <c r="B6" s="225" t="s">
        <v>103</v>
      </c>
      <c r="C6" s="226"/>
      <c r="D6" s="226"/>
      <c r="E6" s="226"/>
      <c r="F6" s="5"/>
      <c r="G6" s="5"/>
      <c r="H6" s="5"/>
      <c r="I6" s="5"/>
      <c r="J6" s="5"/>
      <c r="K6" s="5"/>
      <c r="L6" s="5"/>
      <c r="M6" s="5"/>
    </row>
    <row r="7" spans="1:13">
      <c r="A7" s="76"/>
      <c r="B7" s="250" t="s">
        <v>95</v>
      </c>
      <c r="C7" s="250"/>
      <c r="D7" s="250"/>
      <c r="E7" s="251"/>
      <c r="F7" s="5"/>
      <c r="G7" s="5"/>
      <c r="H7" s="5"/>
      <c r="I7" s="5"/>
      <c r="J7" s="5"/>
      <c r="K7" s="5"/>
      <c r="L7" s="5"/>
      <c r="M7" s="5"/>
    </row>
    <row r="8" spans="1:13">
      <c r="A8" s="76"/>
      <c r="B8" s="232"/>
      <c r="C8" s="232"/>
      <c r="D8" s="232"/>
      <c r="E8" s="233"/>
      <c r="F8" s="5"/>
      <c r="G8" s="5"/>
      <c r="H8" s="5"/>
      <c r="I8" s="5"/>
      <c r="J8" s="5"/>
      <c r="K8" s="5"/>
      <c r="L8" s="5"/>
      <c r="M8" s="5"/>
    </row>
    <row r="9" spans="1:13">
      <c r="A9" s="76">
        <v>2</v>
      </c>
      <c r="B9" s="232" t="s">
        <v>162</v>
      </c>
      <c r="C9" s="232"/>
      <c r="D9" s="232"/>
      <c r="E9" s="233"/>
      <c r="F9" s="5"/>
      <c r="G9" s="5"/>
      <c r="H9" s="5"/>
      <c r="I9" s="5"/>
      <c r="J9" s="5"/>
      <c r="K9" s="5"/>
      <c r="L9" s="5"/>
      <c r="M9" s="5"/>
    </row>
    <row r="10" spans="1:13">
      <c r="A10" s="76"/>
      <c r="B10" s="77"/>
      <c r="C10" s="77"/>
      <c r="D10" s="77"/>
      <c r="E10" s="78"/>
      <c r="F10" s="5"/>
      <c r="G10" s="5"/>
      <c r="H10" s="5"/>
      <c r="I10" s="5"/>
      <c r="J10" s="5"/>
      <c r="K10" s="5"/>
      <c r="L10" s="5"/>
      <c r="M10" s="5"/>
    </row>
    <row r="11" spans="1:13">
      <c r="A11" s="76">
        <v>3</v>
      </c>
      <c r="B11" s="83" t="s">
        <v>171</v>
      </c>
      <c r="C11" s="77"/>
      <c r="D11" s="77"/>
      <c r="E11" s="78"/>
      <c r="F11" s="5"/>
      <c r="G11" s="5"/>
      <c r="H11" s="5"/>
      <c r="I11" s="5"/>
      <c r="J11" s="5"/>
      <c r="K11" s="5"/>
      <c r="L11" s="5"/>
      <c r="M11" s="5"/>
    </row>
    <row r="12" spans="1:13">
      <c r="A12" s="76"/>
      <c r="B12" s="77"/>
      <c r="C12" s="77"/>
      <c r="D12" s="77"/>
      <c r="E12" s="78"/>
      <c r="F12" s="5"/>
      <c r="G12" s="5"/>
      <c r="H12" s="5"/>
      <c r="I12" s="5"/>
      <c r="J12" s="5"/>
      <c r="K12" s="5"/>
      <c r="L12" s="5"/>
      <c r="M12" s="5"/>
    </row>
    <row r="13" spans="1:13">
      <c r="A13" s="76">
        <v>4</v>
      </c>
      <c r="B13" s="77" t="s">
        <v>106</v>
      </c>
      <c r="C13" s="77"/>
      <c r="D13" s="77"/>
      <c r="E13" s="78"/>
      <c r="F13" s="5"/>
      <c r="G13" s="5"/>
      <c r="H13" s="5"/>
      <c r="I13" s="5"/>
      <c r="J13" s="5"/>
      <c r="K13" s="5"/>
      <c r="L13" s="5"/>
      <c r="M13" s="5"/>
    </row>
    <row r="14" spans="1:13">
      <c r="A14" s="76"/>
      <c r="B14" s="77"/>
      <c r="C14" s="77"/>
      <c r="D14" s="77"/>
      <c r="E14" s="99"/>
      <c r="F14" s="5"/>
      <c r="G14" s="5"/>
      <c r="H14" s="5"/>
      <c r="I14" s="5"/>
      <c r="J14" s="5"/>
      <c r="K14" s="5"/>
      <c r="L14" s="5"/>
      <c r="M14" s="5"/>
    </row>
    <row r="15" spans="1:13">
      <c r="A15" s="76">
        <v>5</v>
      </c>
      <c r="B15" s="77" t="s">
        <v>159</v>
      </c>
      <c r="C15" s="77"/>
      <c r="D15" s="77"/>
      <c r="E15" s="99"/>
      <c r="F15" s="5"/>
      <c r="G15" s="5"/>
      <c r="H15" s="5"/>
      <c r="I15" s="5"/>
      <c r="J15" s="5"/>
      <c r="K15" s="5"/>
      <c r="L15" s="5"/>
      <c r="M15" s="5"/>
    </row>
    <row r="16" spans="1:13">
      <c r="A16" s="79"/>
      <c r="B16" s="138" t="s">
        <v>157</v>
      </c>
      <c r="C16" s="138" t="s">
        <v>158</v>
      </c>
      <c r="D16" s="137"/>
      <c r="E16" s="202"/>
      <c r="F16" s="5"/>
      <c r="G16" s="5"/>
      <c r="H16" s="5"/>
      <c r="I16" s="5"/>
      <c r="J16" s="5"/>
      <c r="K16" s="5"/>
      <c r="L16" s="5"/>
      <c r="M16" s="5"/>
    </row>
    <row r="17" spans="1:13" ht="51">
      <c r="A17" s="79"/>
      <c r="B17" s="128" t="s">
        <v>104</v>
      </c>
      <c r="C17" s="129" t="s">
        <v>146</v>
      </c>
      <c r="D17" s="133" t="s">
        <v>469</v>
      </c>
      <c r="E17" s="182"/>
      <c r="F17" s="5"/>
      <c r="G17" s="5"/>
      <c r="H17" s="5"/>
      <c r="I17" s="5"/>
      <c r="J17" s="5"/>
      <c r="K17" s="5"/>
      <c r="L17" s="5"/>
      <c r="M17" s="5"/>
    </row>
    <row r="18" spans="1:13">
      <c r="A18" s="79"/>
      <c r="B18" s="130"/>
      <c r="C18" s="129" t="s">
        <v>148</v>
      </c>
      <c r="D18" s="127" t="s">
        <v>147</v>
      </c>
      <c r="E18" s="182"/>
      <c r="F18" s="5"/>
      <c r="G18" s="5"/>
      <c r="H18" s="5"/>
      <c r="I18" s="5"/>
      <c r="J18" s="5"/>
      <c r="K18" s="5"/>
      <c r="L18" s="5"/>
      <c r="M18" s="5"/>
    </row>
    <row r="19" spans="1:13">
      <c r="A19" s="79"/>
      <c r="B19" s="126"/>
      <c r="C19" s="129" t="s">
        <v>5</v>
      </c>
      <c r="D19" s="127" t="s">
        <v>147</v>
      </c>
      <c r="E19" s="182"/>
      <c r="F19" s="5"/>
      <c r="G19" s="5"/>
      <c r="H19" s="5"/>
      <c r="I19" s="5"/>
      <c r="J19" s="5"/>
      <c r="K19" s="5"/>
      <c r="L19" s="5"/>
      <c r="M19" s="5"/>
    </row>
    <row r="20" spans="1:13" ht="136">
      <c r="A20" s="79"/>
      <c r="B20" s="126"/>
      <c r="C20" s="129"/>
      <c r="D20" s="135" t="s">
        <v>477</v>
      </c>
      <c r="E20" s="182"/>
      <c r="F20" s="5"/>
      <c r="G20" s="5"/>
      <c r="H20" s="5"/>
      <c r="I20" s="5"/>
      <c r="J20" s="5"/>
      <c r="K20" s="5"/>
      <c r="L20" s="5"/>
      <c r="M20" s="5"/>
    </row>
    <row r="21" spans="1:13" ht="34">
      <c r="A21" s="79"/>
      <c r="B21" s="126"/>
      <c r="C21" s="129" t="s">
        <v>149</v>
      </c>
      <c r="D21" s="133" t="s">
        <v>150</v>
      </c>
      <c r="E21" s="182"/>
      <c r="F21" s="5"/>
      <c r="G21" s="5"/>
      <c r="H21" s="5"/>
      <c r="I21" s="5"/>
      <c r="J21" s="5"/>
      <c r="K21" s="5"/>
      <c r="L21" s="5"/>
      <c r="M21" s="5"/>
    </row>
    <row r="22" spans="1:13" ht="51">
      <c r="A22" s="79"/>
      <c r="B22" s="126"/>
      <c r="C22" s="129" t="s">
        <v>78</v>
      </c>
      <c r="D22" s="131" t="s">
        <v>156</v>
      </c>
      <c r="E22" s="182"/>
      <c r="F22" s="5"/>
      <c r="G22" s="5"/>
      <c r="H22" s="5"/>
      <c r="I22" s="5"/>
      <c r="J22" s="5"/>
      <c r="K22" s="5"/>
      <c r="L22" s="5"/>
      <c r="M22" s="5"/>
    </row>
    <row r="23" spans="1:13" ht="34">
      <c r="A23" s="79"/>
      <c r="B23" s="126"/>
      <c r="C23" s="141" t="s">
        <v>17</v>
      </c>
      <c r="D23" s="136" t="s">
        <v>153</v>
      </c>
      <c r="E23" s="182"/>
      <c r="F23" s="5"/>
      <c r="G23" s="5"/>
      <c r="H23" s="5"/>
      <c r="I23" s="5"/>
      <c r="J23" s="5"/>
      <c r="K23" s="5"/>
      <c r="L23" s="5"/>
      <c r="M23" s="5"/>
    </row>
    <row r="24" spans="1:13">
      <c r="A24" s="79"/>
      <c r="B24" s="126"/>
      <c r="C24" s="129" t="s">
        <v>151</v>
      </c>
      <c r="D24" s="127" t="s">
        <v>152</v>
      </c>
      <c r="E24" s="182"/>
      <c r="F24" s="5"/>
      <c r="G24" s="5"/>
      <c r="H24" s="5"/>
      <c r="I24" s="5"/>
      <c r="J24" s="5"/>
      <c r="K24" s="5"/>
      <c r="L24" s="5"/>
      <c r="M24" s="5"/>
    </row>
    <row r="25" spans="1:13">
      <c r="A25" s="79"/>
      <c r="B25" s="126" t="s">
        <v>108</v>
      </c>
      <c r="C25" s="129" t="s">
        <v>154</v>
      </c>
      <c r="D25" s="127" t="s">
        <v>147</v>
      </c>
      <c r="E25" s="182"/>
      <c r="F25" s="5"/>
      <c r="G25" s="5"/>
      <c r="H25" s="5"/>
      <c r="I25" s="5"/>
      <c r="J25" s="5"/>
      <c r="K25" s="5"/>
      <c r="L25" s="5"/>
      <c r="M25" s="5"/>
    </row>
    <row r="26" spans="1:13">
      <c r="A26" s="79"/>
      <c r="B26" s="126"/>
      <c r="C26" s="129" t="s">
        <v>155</v>
      </c>
      <c r="D26" s="127" t="s">
        <v>147</v>
      </c>
      <c r="E26" s="182"/>
      <c r="F26" s="5"/>
      <c r="G26" s="5"/>
      <c r="H26" s="5"/>
      <c r="I26" s="5"/>
      <c r="J26" s="5"/>
      <c r="K26" s="5"/>
      <c r="L26" s="5"/>
      <c r="M26" s="5"/>
    </row>
    <row r="27" spans="1:13" ht="34">
      <c r="A27" s="79"/>
      <c r="B27" s="132"/>
      <c r="C27" s="213" t="s">
        <v>149</v>
      </c>
      <c r="D27" s="134" t="s">
        <v>150</v>
      </c>
      <c r="E27" s="182"/>
      <c r="F27" s="5"/>
      <c r="G27" s="5"/>
      <c r="H27" s="5"/>
      <c r="I27" s="5"/>
      <c r="J27" s="5"/>
      <c r="K27" s="5"/>
      <c r="L27" s="5"/>
      <c r="M27" s="5"/>
    </row>
    <row r="28" spans="1:13" ht="34">
      <c r="A28" s="76"/>
      <c r="B28" s="126"/>
      <c r="C28" s="141" t="s">
        <v>17</v>
      </c>
      <c r="D28" s="136" t="s">
        <v>153</v>
      </c>
      <c r="E28" s="182"/>
      <c r="F28" s="5"/>
      <c r="G28" s="5"/>
      <c r="H28" s="5"/>
      <c r="I28" s="5"/>
      <c r="J28" s="5"/>
      <c r="K28" s="5"/>
      <c r="L28" s="5"/>
      <c r="M28" s="5"/>
    </row>
    <row r="29" spans="1:13">
      <c r="A29" s="76"/>
      <c r="B29" s="126"/>
      <c r="C29" s="129" t="s">
        <v>151</v>
      </c>
      <c r="D29" s="127" t="s">
        <v>152</v>
      </c>
      <c r="E29" s="182"/>
      <c r="F29" s="5"/>
      <c r="G29" s="5"/>
      <c r="H29" s="5"/>
      <c r="I29" s="5"/>
      <c r="J29" s="5"/>
      <c r="K29" s="5"/>
      <c r="L29" s="5"/>
      <c r="M29" s="5"/>
    </row>
    <row r="30" spans="1:13">
      <c r="A30" s="76"/>
      <c r="B30" s="125"/>
      <c r="C30" s="123"/>
      <c r="D30" s="125"/>
      <c r="E30" s="212"/>
      <c r="F30" s="5"/>
      <c r="G30" s="5"/>
      <c r="H30" s="5"/>
      <c r="I30" s="5"/>
      <c r="J30" s="5"/>
      <c r="K30" s="5"/>
      <c r="L30" s="5"/>
      <c r="M30" s="5"/>
    </row>
    <row r="31" spans="1:13">
      <c r="A31" s="76"/>
      <c r="B31" s="77"/>
      <c r="C31" s="122"/>
      <c r="D31" s="77"/>
      <c r="E31" s="98"/>
      <c r="F31" s="5"/>
      <c r="G31" s="5"/>
      <c r="H31" s="5"/>
      <c r="I31" s="5"/>
      <c r="J31" s="5"/>
      <c r="K31" s="5"/>
      <c r="L31" s="5"/>
      <c r="M31" s="5"/>
    </row>
    <row r="32" spans="1:13">
      <c r="A32" s="79">
        <v>6</v>
      </c>
      <c r="B32" s="77" t="s">
        <v>160</v>
      </c>
      <c r="C32" s="122"/>
      <c r="D32" s="77"/>
      <c r="E32" s="79"/>
      <c r="F32" s="5"/>
      <c r="G32" s="5"/>
      <c r="H32" s="5"/>
      <c r="I32" s="5"/>
      <c r="J32" s="5"/>
      <c r="K32" s="5"/>
      <c r="L32" s="5"/>
      <c r="M32" s="5"/>
    </row>
    <row r="33" spans="1:13">
      <c r="A33" s="79"/>
      <c r="B33" s="224" t="s">
        <v>96</v>
      </c>
      <c r="C33" s="224"/>
      <c r="D33" s="224"/>
      <c r="E33" s="79"/>
      <c r="F33" s="5"/>
      <c r="G33" s="5"/>
      <c r="H33" s="5"/>
      <c r="I33" s="5"/>
      <c r="J33" s="5"/>
      <c r="K33" s="5"/>
      <c r="L33" s="5"/>
      <c r="M33" s="5"/>
    </row>
    <row r="34" spans="1:13">
      <c r="A34" s="79"/>
      <c r="B34" s="139"/>
      <c r="C34" s="234" t="s">
        <v>144</v>
      </c>
      <c r="D34" s="235"/>
      <c r="E34" s="79"/>
      <c r="F34" s="5"/>
      <c r="G34" s="5"/>
      <c r="H34" s="5"/>
      <c r="I34" s="5"/>
      <c r="J34" s="5"/>
      <c r="K34" s="5"/>
      <c r="L34" s="5"/>
      <c r="M34" s="5"/>
    </row>
    <row r="35" spans="1:13">
      <c r="A35" s="79"/>
      <c r="B35" s="139"/>
      <c r="C35" s="81" t="s">
        <v>92</v>
      </c>
      <c r="D35" s="81" t="s">
        <v>97</v>
      </c>
      <c r="E35" s="79"/>
      <c r="F35" s="5"/>
      <c r="G35" s="5"/>
      <c r="H35" s="5"/>
      <c r="I35" s="5"/>
      <c r="J35" s="5"/>
      <c r="K35" s="5"/>
      <c r="L35" s="5"/>
      <c r="M35" s="5"/>
    </row>
    <row r="36" spans="1:13" ht="17">
      <c r="A36" s="79"/>
      <c r="B36" s="141" t="s">
        <v>478</v>
      </c>
      <c r="C36" s="140"/>
      <c r="D36" s="214" t="s">
        <v>479</v>
      </c>
      <c r="E36" s="79"/>
      <c r="F36" s="5"/>
      <c r="G36" s="5"/>
      <c r="H36" s="5"/>
      <c r="I36" s="5"/>
      <c r="J36" s="5"/>
      <c r="K36" s="5"/>
      <c r="L36" s="5"/>
      <c r="M36" s="5"/>
    </row>
    <row r="37" spans="1:13">
      <c r="A37" s="79"/>
      <c r="B37" s="236"/>
      <c r="C37" s="237"/>
      <c r="D37" s="238"/>
      <c r="E37" s="79"/>
      <c r="F37" s="5"/>
      <c r="G37" s="5"/>
      <c r="H37" s="5"/>
      <c r="I37" s="5"/>
      <c r="J37" s="5"/>
      <c r="K37" s="5"/>
      <c r="L37" s="5"/>
      <c r="M37" s="5"/>
    </row>
    <row r="38" spans="1:13">
      <c r="A38" s="79"/>
      <c r="B38" s="139"/>
      <c r="C38" s="239" t="s">
        <v>145</v>
      </c>
      <c r="D38" s="240"/>
      <c r="E38" s="79"/>
      <c r="F38" s="5"/>
      <c r="G38" s="5"/>
      <c r="H38" s="5"/>
      <c r="I38" s="5"/>
      <c r="J38" s="5"/>
      <c r="K38" s="5"/>
      <c r="L38" s="5"/>
      <c r="M38" s="5"/>
    </row>
    <row r="39" spans="1:13">
      <c r="A39" s="79"/>
      <c r="B39" s="139"/>
      <c r="C39" s="81" t="s">
        <v>92</v>
      </c>
      <c r="D39" s="81" t="s">
        <v>97</v>
      </c>
      <c r="E39" s="79"/>
      <c r="F39" s="5"/>
      <c r="G39" s="5"/>
      <c r="H39" s="5"/>
      <c r="I39" s="5"/>
      <c r="J39" s="5"/>
      <c r="K39" s="5"/>
      <c r="L39" s="5"/>
      <c r="M39" s="5"/>
    </row>
    <row r="40" spans="1:13" ht="17">
      <c r="A40" s="79"/>
      <c r="B40" s="141" t="s">
        <v>453</v>
      </c>
      <c r="C40" s="140"/>
      <c r="D40" s="214" t="s">
        <v>479</v>
      </c>
      <c r="E40" s="79"/>
      <c r="F40" s="5"/>
      <c r="G40" s="5"/>
      <c r="H40" s="5"/>
      <c r="I40" s="5"/>
      <c r="J40" s="5"/>
      <c r="K40" s="5"/>
      <c r="L40" s="5"/>
      <c r="M40" s="5"/>
    </row>
    <row r="41" spans="1:13">
      <c r="A41" s="79"/>
      <c r="B41" s="241"/>
      <c r="C41" s="242"/>
      <c r="D41" s="243"/>
      <c r="E41" s="79"/>
      <c r="F41" s="5"/>
      <c r="G41" s="5"/>
      <c r="H41" s="5"/>
      <c r="I41" s="5"/>
      <c r="J41" s="5"/>
      <c r="K41" s="5"/>
      <c r="L41" s="5"/>
      <c r="M41" s="5"/>
    </row>
    <row r="42" spans="1:13">
      <c r="A42" s="79"/>
      <c r="B42" s="80"/>
      <c r="C42" s="227" t="s">
        <v>104</v>
      </c>
      <c r="D42" s="228"/>
      <c r="E42" s="79"/>
      <c r="F42" s="5"/>
      <c r="G42" s="5"/>
      <c r="H42" s="5"/>
      <c r="I42" s="5"/>
      <c r="J42" s="5"/>
      <c r="K42" s="5"/>
      <c r="L42" s="5"/>
      <c r="M42" s="5"/>
    </row>
    <row r="43" spans="1:13">
      <c r="A43" s="79"/>
      <c r="B43" s="80"/>
      <c r="C43" s="81" t="s">
        <v>92</v>
      </c>
      <c r="D43" s="81" t="s">
        <v>97</v>
      </c>
      <c r="E43" s="79"/>
      <c r="F43" s="5"/>
      <c r="G43" s="5"/>
      <c r="H43" s="5"/>
      <c r="I43" s="5"/>
      <c r="J43" s="5"/>
      <c r="K43" s="5"/>
      <c r="L43" s="5"/>
      <c r="M43" s="5"/>
    </row>
    <row r="44" spans="1:13" ht="34">
      <c r="A44" s="79"/>
      <c r="B44" s="95" t="s">
        <v>98</v>
      </c>
      <c r="C44" s="82" t="s">
        <v>99</v>
      </c>
      <c r="D44" s="82" t="s">
        <v>105</v>
      </c>
      <c r="E44" s="79"/>
      <c r="F44" s="5"/>
      <c r="G44" s="5"/>
      <c r="H44" s="5"/>
      <c r="I44" s="5"/>
      <c r="J44" s="5"/>
      <c r="K44" s="5"/>
      <c r="L44" s="5"/>
      <c r="M44" s="5"/>
    </row>
    <row r="45" spans="1:13" ht="51">
      <c r="A45" s="79"/>
      <c r="B45" s="200" t="s">
        <v>203</v>
      </c>
      <c r="C45" s="201" t="s">
        <v>467</v>
      </c>
      <c r="D45" s="82"/>
      <c r="E45" s="79"/>
      <c r="F45" s="5"/>
      <c r="G45" s="5"/>
      <c r="H45" s="5"/>
      <c r="I45" s="5"/>
      <c r="J45" s="5"/>
      <c r="K45" s="5"/>
      <c r="L45" s="5"/>
      <c r="M45" s="5"/>
    </row>
    <row r="46" spans="1:13" ht="51">
      <c r="A46" s="79"/>
      <c r="B46" s="94" t="s">
        <v>12</v>
      </c>
      <c r="C46" s="82" t="s">
        <v>101</v>
      </c>
      <c r="D46" s="82" t="s">
        <v>107</v>
      </c>
      <c r="E46" s="79"/>
      <c r="F46" s="5"/>
      <c r="G46" s="5"/>
      <c r="H46" s="5"/>
      <c r="I46" s="5"/>
      <c r="J46" s="5"/>
      <c r="K46" s="5"/>
      <c r="L46" s="5"/>
      <c r="M46" s="5"/>
    </row>
    <row r="47" spans="1:13" ht="51">
      <c r="A47" s="79"/>
      <c r="B47" s="96" t="s">
        <v>100</v>
      </c>
      <c r="C47" s="80" t="s">
        <v>101</v>
      </c>
      <c r="D47" s="82" t="s">
        <v>161</v>
      </c>
      <c r="E47" s="208"/>
      <c r="F47" s="5"/>
      <c r="G47" s="5"/>
      <c r="H47" s="5"/>
      <c r="I47" s="5"/>
      <c r="J47" s="5"/>
      <c r="K47" s="5"/>
      <c r="L47" s="5"/>
      <c r="M47" s="5"/>
    </row>
    <row r="48" spans="1:13" ht="34">
      <c r="A48" s="79"/>
      <c r="B48" s="96" t="s">
        <v>18</v>
      </c>
      <c r="C48" s="80" t="s">
        <v>101</v>
      </c>
      <c r="D48" s="82"/>
      <c r="E48" s="209"/>
      <c r="F48" s="5"/>
      <c r="G48" s="5"/>
      <c r="H48" s="5"/>
      <c r="I48" s="5"/>
      <c r="J48" s="5"/>
      <c r="K48" s="5"/>
      <c r="L48" s="5"/>
      <c r="M48" s="5"/>
    </row>
    <row r="49" spans="1:13">
      <c r="A49" s="79"/>
      <c r="B49" s="229"/>
      <c r="C49" s="230"/>
      <c r="D49" s="231"/>
      <c r="E49" s="209"/>
      <c r="F49" s="5"/>
      <c r="G49" s="5"/>
      <c r="H49" s="5"/>
      <c r="I49" s="5"/>
      <c r="J49" s="5"/>
      <c r="K49" s="5"/>
      <c r="L49" s="5"/>
      <c r="M49" s="5"/>
    </row>
    <row r="50" spans="1:13">
      <c r="A50" s="79"/>
      <c r="B50" s="96"/>
      <c r="C50" s="227" t="s">
        <v>108</v>
      </c>
      <c r="D50" s="228"/>
      <c r="E50" s="209"/>
      <c r="F50" s="5"/>
      <c r="G50" s="5"/>
      <c r="H50" s="5"/>
      <c r="I50" s="5"/>
      <c r="J50" s="5"/>
      <c r="K50" s="5"/>
      <c r="L50" s="5"/>
      <c r="M50" s="5"/>
    </row>
    <row r="51" spans="1:13">
      <c r="A51" s="79"/>
      <c r="B51" s="96"/>
      <c r="C51" s="81" t="s">
        <v>92</v>
      </c>
      <c r="D51" s="81" t="s">
        <v>97</v>
      </c>
      <c r="E51" s="209"/>
      <c r="F51" s="5"/>
      <c r="G51" s="5"/>
      <c r="H51" s="5"/>
      <c r="I51" s="5"/>
      <c r="J51" s="5"/>
      <c r="K51" s="5"/>
      <c r="L51" s="5"/>
      <c r="M51" s="5"/>
    </row>
    <row r="52" spans="1:13" ht="34">
      <c r="A52" s="79"/>
      <c r="B52" s="96" t="s">
        <v>98</v>
      </c>
      <c r="C52" s="82" t="s">
        <v>99</v>
      </c>
      <c r="D52" s="82" t="s">
        <v>109</v>
      </c>
      <c r="E52" s="209"/>
      <c r="F52" s="5"/>
      <c r="G52" s="5"/>
      <c r="H52" s="5"/>
      <c r="I52" s="5"/>
      <c r="J52" s="5"/>
      <c r="K52" s="5"/>
      <c r="L52" s="5"/>
      <c r="M52" s="5"/>
    </row>
    <row r="53" spans="1:13" ht="85">
      <c r="A53" s="79"/>
      <c r="B53" s="96" t="s">
        <v>12</v>
      </c>
      <c r="C53" s="80" t="s">
        <v>101</v>
      </c>
      <c r="D53" s="82" t="s">
        <v>181</v>
      </c>
      <c r="E53" s="209"/>
      <c r="F53" s="5"/>
      <c r="G53" s="5"/>
      <c r="H53" s="5"/>
      <c r="I53" s="5"/>
      <c r="J53" s="5"/>
      <c r="K53" s="5"/>
      <c r="L53" s="5"/>
      <c r="M53" s="5"/>
    </row>
    <row r="54" spans="1:13" ht="34">
      <c r="A54" s="76"/>
      <c r="B54" s="96" t="s">
        <v>100</v>
      </c>
      <c r="C54" s="80" t="s">
        <v>101</v>
      </c>
      <c r="D54" s="82" t="s">
        <v>110</v>
      </c>
      <c r="E54" s="210"/>
      <c r="F54" s="5"/>
      <c r="G54" s="5"/>
      <c r="H54" s="5"/>
      <c r="I54" s="5"/>
      <c r="J54" s="5"/>
      <c r="K54" s="5"/>
      <c r="L54" s="5"/>
      <c r="M54" s="5"/>
    </row>
    <row r="55" spans="1:13" ht="34">
      <c r="A55" s="76"/>
      <c r="B55" s="96" t="s">
        <v>18</v>
      </c>
      <c r="C55" s="80" t="s">
        <v>101</v>
      </c>
      <c r="D55" s="80"/>
      <c r="E55" s="210"/>
      <c r="F55" s="5"/>
      <c r="G55" s="5"/>
      <c r="H55" s="5"/>
      <c r="I55" s="5"/>
      <c r="J55" s="5"/>
      <c r="K55" s="5"/>
      <c r="L55" s="5"/>
      <c r="M55" s="5"/>
    </row>
    <row r="56" spans="1:13">
      <c r="A56" s="79"/>
      <c r="B56" s="182"/>
      <c r="C56" s="182"/>
      <c r="D56" s="182"/>
      <c r="E56" s="209"/>
      <c r="F56" s="5"/>
      <c r="G56" s="5"/>
      <c r="H56" s="5"/>
      <c r="I56" s="5"/>
      <c r="J56" s="5"/>
      <c r="K56" s="5"/>
      <c r="L56" s="5"/>
      <c r="M56" s="5"/>
    </row>
    <row r="57" spans="1:13">
      <c r="A57" s="79"/>
      <c r="B57" s="183"/>
      <c r="C57" s="184"/>
      <c r="D57" s="182"/>
      <c r="E57" s="209"/>
      <c r="F57" s="5"/>
      <c r="G57" s="5"/>
      <c r="H57" s="5"/>
      <c r="I57" s="5"/>
      <c r="J57" s="5"/>
      <c r="K57" s="5"/>
      <c r="L57" s="5"/>
      <c r="M57" s="5"/>
    </row>
    <row r="58" spans="1:13">
      <c r="A58" s="79"/>
      <c r="B58" s="183"/>
      <c r="C58" s="184"/>
      <c r="D58" s="184"/>
      <c r="E58" s="124"/>
      <c r="F58" s="5"/>
      <c r="G58" s="5"/>
      <c r="H58" s="5"/>
      <c r="I58" s="5"/>
      <c r="J58" s="5"/>
      <c r="K58" s="5"/>
      <c r="L58" s="5"/>
      <c r="M58" s="5"/>
    </row>
    <row r="59" spans="1:13">
      <c r="A59" s="79"/>
      <c r="B59" s="183"/>
      <c r="C59" s="184"/>
      <c r="D59" s="182"/>
      <c r="E59" s="79"/>
      <c r="F59" s="5"/>
      <c r="G59" s="5"/>
      <c r="H59" s="5"/>
      <c r="I59" s="5"/>
      <c r="J59" s="5"/>
      <c r="K59" s="5"/>
      <c r="L59" s="5"/>
      <c r="M59" s="5"/>
    </row>
    <row r="60" spans="1:13">
      <c r="A60" s="79"/>
      <c r="B60" s="222"/>
      <c r="C60" s="185"/>
      <c r="D60" s="223"/>
      <c r="E60" s="79"/>
      <c r="F60" s="5"/>
      <c r="G60" s="5"/>
      <c r="H60" s="5"/>
      <c r="I60" s="5"/>
      <c r="J60" s="5"/>
      <c r="K60" s="5"/>
      <c r="L60" s="5"/>
      <c r="M60" s="5"/>
    </row>
    <row r="61" spans="1:13">
      <c r="A61" s="79"/>
      <c r="B61" s="222"/>
      <c r="C61" s="185"/>
      <c r="D61" s="223"/>
      <c r="E61" s="79"/>
      <c r="F61" s="5"/>
      <c r="G61" s="5"/>
      <c r="H61" s="5"/>
      <c r="I61" s="5"/>
      <c r="J61" s="5"/>
      <c r="K61" s="5"/>
      <c r="L61" s="5"/>
      <c r="M61" s="5"/>
    </row>
    <row r="62" spans="1:13">
      <c r="A62" s="79"/>
      <c r="B62" s="222"/>
      <c r="C62" s="185"/>
      <c r="D62" s="223"/>
      <c r="E62" s="79"/>
      <c r="F62" s="5"/>
      <c r="G62" s="5"/>
      <c r="H62" s="5"/>
      <c r="I62" s="5"/>
      <c r="J62" s="5"/>
      <c r="K62" s="5"/>
      <c r="L62" s="5"/>
      <c r="M62" s="5"/>
    </row>
    <row r="63" spans="1:13">
      <c r="A63" s="79"/>
      <c r="B63" s="222"/>
      <c r="C63" s="185"/>
      <c r="D63" s="223"/>
      <c r="E63" s="79"/>
      <c r="F63" s="5"/>
      <c r="G63" s="5"/>
      <c r="H63" s="5"/>
      <c r="I63" s="5"/>
      <c r="J63" s="5"/>
      <c r="K63" s="5"/>
      <c r="L63" s="5"/>
      <c r="M63" s="5"/>
    </row>
    <row r="64" spans="1:13">
      <c r="A64" s="76"/>
      <c r="B64" s="73"/>
      <c r="C64" s="73"/>
      <c r="D64" s="73"/>
      <c r="E64" s="84"/>
      <c r="F64" s="5"/>
      <c r="G64" s="5"/>
      <c r="H64" s="5"/>
      <c r="I64" s="5"/>
      <c r="J64" s="5"/>
      <c r="K64" s="5"/>
      <c r="L64" s="5"/>
      <c r="M64" s="5"/>
    </row>
    <row r="65" spans="1:13">
      <c r="A65" s="153"/>
      <c r="B65" s="83"/>
      <c r="C65" s="83"/>
      <c r="D65" s="83"/>
      <c r="E65" s="85"/>
      <c r="F65" s="5"/>
      <c r="G65" s="5"/>
      <c r="H65" s="5"/>
      <c r="I65" s="5"/>
      <c r="J65" s="5"/>
      <c r="K65" s="5"/>
      <c r="L65" s="5"/>
      <c r="M65" s="5"/>
    </row>
    <row r="66" spans="1:13">
      <c r="A66" s="154"/>
      <c r="B66" s="156"/>
      <c r="C66" s="156"/>
      <c r="D66" s="156"/>
      <c r="E66" s="154"/>
      <c r="F66" s="5"/>
      <c r="G66" s="5"/>
      <c r="H66" s="5"/>
      <c r="I66" s="5"/>
      <c r="J66" s="5"/>
      <c r="K66" s="5"/>
      <c r="L66" s="5"/>
      <c r="M66" s="5"/>
    </row>
    <row r="67" spans="1:13">
      <c r="A67" s="155"/>
      <c r="B67" s="157"/>
      <c r="C67" s="157"/>
      <c r="D67" s="157"/>
      <c r="E67" s="155"/>
    </row>
    <row r="68" spans="1:13">
      <c r="B68" s="154"/>
      <c r="C68" s="154"/>
      <c r="D68" s="154"/>
      <c r="E68" s="155"/>
    </row>
  </sheetData>
  <mergeCells count="17">
    <mergeCell ref="B3:E3"/>
    <mergeCell ref="B4:E4"/>
    <mergeCell ref="B5:E5"/>
    <mergeCell ref="B7:E7"/>
    <mergeCell ref="B8:E8"/>
    <mergeCell ref="B60:B63"/>
    <mergeCell ref="D60:D63"/>
    <mergeCell ref="B33:D33"/>
    <mergeCell ref="B6:E6"/>
    <mergeCell ref="C42:D42"/>
    <mergeCell ref="C50:D50"/>
    <mergeCell ref="B49:D49"/>
    <mergeCell ref="B9:E9"/>
    <mergeCell ref="C34:D34"/>
    <mergeCell ref="B37:D37"/>
    <mergeCell ref="C38:D38"/>
    <mergeCell ref="B41:D41"/>
  </mergeCells>
  <hyperlinks>
    <hyperlink ref="B44" location="'5. TPT (child contacts)'!A5" display="Target population" xr:uid="{00000000-0004-0000-0100-000000000000}"/>
    <hyperlink ref="C42:D42" location="'5. TPT (child contacts)'!A1" display="TPT (child contacts)" xr:uid="{00000000-0004-0000-0100-000001000000}"/>
    <hyperlink ref="B46" location="'5. TPT (child contacts)'!A17" display="TB Preventive Treament" xr:uid="{00000000-0004-0000-0100-000002000000}"/>
    <hyperlink ref="B47" location="'5. TPT (child contacts)'!A41" display="Human Resource costs" xr:uid="{00000000-0004-0000-0100-000003000000}"/>
    <hyperlink ref="B48" location="'5. TPT (child contacts)'!A61" display="Program management- Monitoring and evaluation " xr:uid="{00000000-0004-0000-0100-000004000000}"/>
    <hyperlink ref="C50:D50" location="'6. TPT (PLHIV)'!A1" display="TPT (PLHIV)" xr:uid="{00000000-0004-0000-0100-000005000000}"/>
    <hyperlink ref="B52" location="'6. TPT (PLHIV)'!A5" display="Target population" xr:uid="{00000000-0004-0000-0100-000006000000}"/>
    <hyperlink ref="B53" location="'6. TPT (PLHIV)'!A17" display="TB Preventive Treament" xr:uid="{00000000-0004-0000-0100-000007000000}"/>
    <hyperlink ref="B54" location="'6. TPT (PLHIV)'!A60" display="Human Resource costs" xr:uid="{00000000-0004-0000-0100-000008000000}"/>
    <hyperlink ref="B55" location="'6. TPT (PLHIV)'!A66" display="Program management- Monitoring and evaluation " xr:uid="{00000000-0004-0000-0100-000009000000}"/>
    <hyperlink ref="C22" location="'5. TPT (child contacts)'!A44" display="Additional staff required" xr:uid="{00000000-0004-0000-0100-00000A000000}"/>
    <hyperlink ref="C21" location="'5. TPT (child contacts)'!C23" display="Drug regimen share" xr:uid="{00000000-0004-0000-0100-00000D000000}"/>
    <hyperlink ref="C19" location="'5. TPT (child contacts)'!A12" display="National average household size" xr:uid="{00000000-0004-0000-0100-00000E000000}"/>
    <hyperlink ref="C18" location="'5. TPT (child contacts)'!A11" display="National proprotion of children &lt; 5 years of age" xr:uid="{00000000-0004-0000-0100-00000F000000}"/>
    <hyperlink ref="C17" location="'5. TPT (child contacts)'!A10" display="Number of TB index cases" xr:uid="{00000000-0004-0000-0100-000010000000}"/>
    <hyperlink ref="B36" location="'3. Drug cost calculations'!A8" display="Percentage of children in the various age groups" xr:uid="{00000000-0004-0000-0100-000011000000}"/>
    <hyperlink ref="C34:D34" location="'3. Drug cost calculations'!A1" display="Drug cost calculations" xr:uid="{00000000-0004-0000-0100-000012000000}"/>
    <hyperlink ref="C38" location="'4. 3HP &amp; 1HP cost calculation'!A1" display="3HP &amp; 1HP cost calculations" xr:uid="{00000000-0004-0000-0100-000013000000}"/>
    <hyperlink ref="B40" location="'4. 3HP &amp; 1HP cost calculation'!A8" display="Percentage of children in the various age groups" xr:uid="{00000000-0004-0000-0100-000014000000}"/>
    <hyperlink ref="B45" location="'5. TPT (child contacts)'!A20" display="Coverage" xr:uid="{C2094E6E-C126-8F4B-B3EF-1595C31CCADD}"/>
    <hyperlink ref="C23" location="'5. TPT (child contacts)'!A55" display="Costs for venue for class-based training of HWs for introduction of new regimens" xr:uid="{EB8CE4DF-065A-0141-B89F-FA9B654741B4}"/>
    <hyperlink ref="C24" location="'5. TPT (child contacts)'!A72" display="Printing TPT registers, referral slips, additional registers" xr:uid="{87F20839-3641-3248-8F2F-02CD3FFB8258}"/>
    <hyperlink ref="C25" location="'6. TPT (PLHIV)'!A12" display="Number of PLHIV initiating ART" xr:uid="{EF1CF3F9-1CF2-7140-A23B-3706A2D108EA}"/>
    <hyperlink ref="C26" location="'6. TPT (PLHIV)'!A13" display="Number of PLHIV on ART requiring TPT" xr:uid="{CA517712-40A8-8F4D-AF7E-8C6D6B3E35D2}"/>
    <hyperlink ref="C27" location="'6. TPT (PLHIV)'!C23" display="Drug regimen share" xr:uid="{538E0C83-288F-4F48-A0B8-BE5762F63769}"/>
    <hyperlink ref="C28" location="'6. TPT (PLHIV)'!A59" display="Costs for venue for class-based training of HWs for introduction of new regimens" xr:uid="{F7C7CC9A-F201-C146-BAA5-75BC0FDA4DAC}"/>
    <hyperlink ref="C29" location="'6. TPT (PLHIV)'!A69" display="Printing TPT registers, referral slips, additional registers" xr:uid="{97839205-7DC5-024B-854C-9FFBC027C261}"/>
  </hyperlinks>
  <pageMargins left="0.7" right="0.7" top="0.75" bottom="0.75" header="0.3" footer="0.3"/>
  <pageSetup paperSize="9" orientation="portrait" horizontalDpi="4294967292" verticalDpi="4294967292"/>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1BCC74CE-B8DD-7446-90F8-E1DDD48E518F}">
          <x14:formula1>
            <xm:f>Lists!$C$5:$C$221</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9"/>
  <sheetViews>
    <sheetView topLeftCell="A4" zoomScale="110" zoomScaleNormal="110" workbookViewId="0">
      <selection activeCell="F25" sqref="F25"/>
    </sheetView>
  </sheetViews>
  <sheetFormatPr baseColWidth="10" defaultColWidth="11" defaultRowHeight="16"/>
  <cols>
    <col min="1" max="2" width="34.5" customWidth="1"/>
    <col min="3" max="3" width="29" customWidth="1"/>
    <col min="4" max="4" width="26" customWidth="1"/>
    <col min="5" max="5" width="29" customWidth="1"/>
    <col min="6" max="6" width="21" customWidth="1"/>
    <col min="7" max="7" width="24.5" customWidth="1"/>
    <col min="8" max="8" width="23.5" customWidth="1"/>
    <col min="9" max="9" width="22" customWidth="1"/>
    <col min="10" max="10" width="22.5" customWidth="1"/>
    <col min="11" max="11" width="21.33203125" customWidth="1"/>
  </cols>
  <sheetData>
    <row r="1" spans="1:16" s="26" customFormat="1" ht="24">
      <c r="A1" s="253" t="s">
        <v>188</v>
      </c>
      <c r="B1" s="253"/>
      <c r="C1" s="253"/>
      <c r="D1" s="253"/>
      <c r="E1" s="253"/>
      <c r="F1" s="253"/>
      <c r="G1" s="253"/>
      <c r="H1" s="253"/>
    </row>
    <row r="2" spans="1:16">
      <c r="A2" s="147" t="s">
        <v>54</v>
      </c>
      <c r="B2" s="147"/>
    </row>
    <row r="3" spans="1:16">
      <c r="A3" s="25"/>
      <c r="B3" s="25"/>
    </row>
    <row r="4" spans="1:16">
      <c r="A4" s="33"/>
      <c r="B4" s="33"/>
      <c r="C4" s="9"/>
      <c r="D4" s="9"/>
      <c r="E4" s="9"/>
      <c r="F4" s="9"/>
      <c r="G4" s="9"/>
      <c r="H4" s="9"/>
      <c r="I4" s="9"/>
      <c r="J4" s="9"/>
      <c r="K4" s="9"/>
      <c r="L4" s="9"/>
      <c r="M4" s="9"/>
      <c r="N4" s="9"/>
      <c r="O4" s="9"/>
      <c r="P4" s="9"/>
    </row>
    <row r="5" spans="1:16" ht="17.25" customHeight="1">
      <c r="C5" s="254" t="s">
        <v>31</v>
      </c>
      <c r="D5" s="254"/>
      <c r="E5" s="254"/>
      <c r="F5" s="254"/>
      <c r="G5" s="254"/>
      <c r="H5" s="254"/>
      <c r="K5" s="8"/>
    </row>
    <row r="6" spans="1:16">
      <c r="A6" s="64" t="s">
        <v>33</v>
      </c>
      <c r="B6" s="64"/>
      <c r="C6" s="31" t="s">
        <v>451</v>
      </c>
      <c r="D6" s="31" t="s">
        <v>29</v>
      </c>
      <c r="E6" s="186"/>
      <c r="F6" s="1"/>
      <c r="G6" s="1"/>
      <c r="H6" s="186"/>
    </row>
    <row r="7" spans="1:16" s="1" customFormat="1">
      <c r="A7" s="64" t="s">
        <v>226</v>
      </c>
      <c r="B7" s="64"/>
      <c r="C7" s="31" t="s">
        <v>452</v>
      </c>
      <c r="D7" s="31"/>
      <c r="E7" s="186"/>
      <c r="H7" s="186"/>
    </row>
    <row r="8" spans="1:16">
      <c r="A8" s="64" t="s">
        <v>453</v>
      </c>
      <c r="B8" s="64"/>
      <c r="C8" s="190">
        <v>1</v>
      </c>
      <c r="D8" s="191">
        <v>1</v>
      </c>
      <c r="E8" s="187"/>
      <c r="F8" s="54"/>
      <c r="G8" s="54"/>
      <c r="H8" s="188"/>
    </row>
    <row r="10" spans="1:16">
      <c r="A10" s="9"/>
      <c r="B10" s="9"/>
      <c r="C10" s="9"/>
      <c r="D10" s="9"/>
      <c r="E10" s="9"/>
      <c r="F10" s="9"/>
      <c r="G10" s="9"/>
      <c r="H10" s="9"/>
      <c r="I10" s="9"/>
      <c r="J10" s="9"/>
      <c r="K10" s="9"/>
      <c r="L10" s="9"/>
      <c r="M10" s="9"/>
      <c r="N10" s="9"/>
      <c r="O10" s="9"/>
      <c r="P10" s="9"/>
    </row>
    <row r="11" spans="1:16">
      <c r="A11" s="252" t="s">
        <v>34</v>
      </c>
      <c r="B11" s="252"/>
      <c r="C11" s="252"/>
      <c r="D11" s="252"/>
      <c r="E11" s="252"/>
      <c r="F11" s="252"/>
      <c r="G11" s="252"/>
      <c r="H11" s="252"/>
      <c r="I11" s="252"/>
      <c r="J11" s="252"/>
    </row>
    <row r="12" spans="1:16">
      <c r="C12" s="14"/>
      <c r="D12" s="14"/>
      <c r="E12" s="14"/>
      <c r="F12" s="14"/>
      <c r="G12" s="14"/>
      <c r="H12" s="14"/>
    </row>
    <row r="13" spans="1:16">
      <c r="A13" s="252" t="s">
        <v>490</v>
      </c>
      <c r="B13" s="252"/>
      <c r="C13" s="252"/>
      <c r="D13" s="252"/>
      <c r="E13" s="252"/>
      <c r="F13" s="252"/>
      <c r="G13" s="252"/>
      <c r="H13" s="252"/>
      <c r="I13" s="252"/>
      <c r="J13" s="252"/>
    </row>
    <row r="14" spans="1:16">
      <c r="C14" s="252" t="s">
        <v>488</v>
      </c>
      <c r="D14" s="252"/>
      <c r="E14" s="252"/>
      <c r="F14" s="252"/>
      <c r="G14" s="252" t="s">
        <v>489</v>
      </c>
      <c r="H14" s="252"/>
      <c r="I14" s="46"/>
    </row>
    <row r="15" spans="1:16">
      <c r="A15" s="13" t="s">
        <v>455</v>
      </c>
      <c r="B15" s="8" t="s">
        <v>37</v>
      </c>
      <c r="C15" s="8" t="s">
        <v>38</v>
      </c>
      <c r="D15" s="8" t="s">
        <v>39</v>
      </c>
      <c r="E15" s="8" t="s">
        <v>53</v>
      </c>
      <c r="F15" s="8" t="s">
        <v>38</v>
      </c>
      <c r="G15" s="8" t="s">
        <v>53</v>
      </c>
    </row>
    <row r="16" spans="1:16">
      <c r="A16" t="s">
        <v>485</v>
      </c>
      <c r="B16" s="19">
        <v>1.5</v>
      </c>
      <c r="C16">
        <f>30*6</f>
        <v>180</v>
      </c>
      <c r="D16" s="17">
        <v>0.01</v>
      </c>
      <c r="E16" s="44">
        <f>B16*C16*$D$16</f>
        <v>2.7</v>
      </c>
      <c r="F16">
        <f>30*9</f>
        <v>270</v>
      </c>
      <c r="G16" s="44">
        <f>1.5*F16*$D$16</f>
        <v>4.05</v>
      </c>
    </row>
    <row r="17" spans="1:9">
      <c r="A17" t="s">
        <v>454</v>
      </c>
      <c r="B17" s="16">
        <v>1</v>
      </c>
      <c r="C17">
        <f>30*6</f>
        <v>180</v>
      </c>
      <c r="D17" s="17">
        <v>0.02</v>
      </c>
      <c r="E17" s="44">
        <f>B17*C17*$D$17</f>
        <v>3.6</v>
      </c>
      <c r="F17">
        <f>30*9</f>
        <v>270</v>
      </c>
      <c r="G17" s="44">
        <f>1*F17*$D$17</f>
        <v>5.4</v>
      </c>
    </row>
    <row r="18" spans="1:9">
      <c r="B18" s="16"/>
      <c r="D18" s="189" t="s">
        <v>228</v>
      </c>
      <c r="E18" s="199">
        <v>0.1</v>
      </c>
      <c r="F18" s="189" t="s">
        <v>228</v>
      </c>
      <c r="G18" s="197">
        <v>0.1</v>
      </c>
    </row>
    <row r="19" spans="1:9">
      <c r="B19" s="16"/>
      <c r="D19" s="173" t="s">
        <v>69</v>
      </c>
      <c r="E19" s="67">
        <f>E16*(1+$C$69+$E$18)</f>
        <v>3.6526140000000007</v>
      </c>
      <c r="F19" s="64" t="s">
        <v>69</v>
      </c>
      <c r="G19" s="67">
        <f>G16*(1+$C$69+$G$18)</f>
        <v>5.4789210000000006</v>
      </c>
    </row>
    <row r="20" spans="1:9">
      <c r="B20" s="16"/>
      <c r="D20" s="173" t="s">
        <v>87</v>
      </c>
      <c r="E20" s="67">
        <f>E17*(1+$C$69+$E$18)</f>
        <v>4.8701520000000009</v>
      </c>
      <c r="F20" s="8" t="s">
        <v>87</v>
      </c>
      <c r="G20" s="67">
        <f>G17*(1+$C$69+$G$18)</f>
        <v>7.3052280000000014</v>
      </c>
    </row>
    <row r="21" spans="1:9">
      <c r="B21" s="16"/>
      <c r="D21" s="8"/>
      <c r="E21" s="48"/>
      <c r="F21" s="17"/>
    </row>
    <row r="22" spans="1:9">
      <c r="C22" s="16"/>
      <c r="E22" s="17"/>
      <c r="G22" s="17"/>
    </row>
    <row r="23" spans="1:9">
      <c r="A23" s="252" t="s">
        <v>491</v>
      </c>
      <c r="B23" s="252"/>
      <c r="C23" s="252"/>
      <c r="D23" s="252"/>
      <c r="E23" s="252"/>
      <c r="F23" s="252"/>
      <c r="G23" s="252"/>
      <c r="H23" s="252"/>
      <c r="I23" s="252"/>
    </row>
    <row r="24" spans="1:9">
      <c r="C24" s="252" t="s">
        <v>488</v>
      </c>
      <c r="D24" s="252"/>
      <c r="E24" s="252"/>
      <c r="F24" s="252" t="s">
        <v>489</v>
      </c>
      <c r="G24" s="252"/>
      <c r="H24" s="218"/>
      <c r="I24" s="218"/>
    </row>
    <row r="25" spans="1:9">
      <c r="A25" s="13" t="s">
        <v>455</v>
      </c>
      <c r="B25" s="8" t="s">
        <v>37</v>
      </c>
      <c r="C25" s="8" t="s">
        <v>38</v>
      </c>
      <c r="D25" s="8" t="s">
        <v>39</v>
      </c>
      <c r="E25" s="8" t="s">
        <v>53</v>
      </c>
      <c r="F25" s="8" t="s">
        <v>38</v>
      </c>
      <c r="G25" s="8" t="s">
        <v>53</v>
      </c>
    </row>
    <row r="26" spans="1:9">
      <c r="A26" t="s">
        <v>485</v>
      </c>
      <c r="B26" s="19">
        <v>1.5</v>
      </c>
      <c r="C26">
        <f>30*6</f>
        <v>180</v>
      </c>
      <c r="D26" s="17">
        <v>0.1</v>
      </c>
      <c r="E26" s="44">
        <f>B26*C26*$D$26</f>
        <v>27</v>
      </c>
      <c r="F26">
        <f>30*9</f>
        <v>270</v>
      </c>
      <c r="G26" s="44">
        <f>B26*F26*$D$26</f>
        <v>40.5</v>
      </c>
    </row>
    <row r="27" spans="1:9">
      <c r="B27" s="16"/>
      <c r="D27" s="189" t="s">
        <v>228</v>
      </c>
      <c r="E27" s="198">
        <v>0.1</v>
      </c>
      <c r="F27" s="189" t="s">
        <v>228</v>
      </c>
      <c r="G27" s="197">
        <v>0.1</v>
      </c>
    </row>
    <row r="28" spans="1:9">
      <c r="B28" s="16"/>
      <c r="D28" s="64" t="s">
        <v>69</v>
      </c>
      <c r="E28" s="67">
        <f>E26*(1+$C$69+E27)</f>
        <v>36.526140000000005</v>
      </c>
      <c r="F28" s="64" t="s">
        <v>69</v>
      </c>
      <c r="G28" s="67">
        <f>G26*(1+$C$69+G27)</f>
        <v>54.789210000000004</v>
      </c>
      <c r="H28" s="49"/>
    </row>
    <row r="29" spans="1:9">
      <c r="B29" s="16"/>
      <c r="D29" s="64"/>
      <c r="E29" s="68"/>
      <c r="F29" s="173"/>
      <c r="G29" s="68"/>
      <c r="H29" s="49"/>
    </row>
    <row r="30" spans="1:9">
      <c r="B30" s="16"/>
      <c r="D30" s="8"/>
      <c r="E30" s="49"/>
      <c r="F30" s="8"/>
      <c r="G30" s="49"/>
      <c r="H30" s="49"/>
    </row>
    <row r="31" spans="1:9">
      <c r="B31" s="16"/>
      <c r="D31" s="17"/>
    </row>
    <row r="32" spans="1:9">
      <c r="A32" s="252" t="s">
        <v>70</v>
      </c>
      <c r="B32" s="252"/>
      <c r="C32" s="252"/>
      <c r="D32" s="252"/>
      <c r="E32" s="252"/>
      <c r="F32" s="252"/>
      <c r="G32" s="252"/>
      <c r="H32" s="252"/>
      <c r="I32" s="252"/>
    </row>
    <row r="33" spans="1:10">
      <c r="C33" s="252" t="s">
        <v>71</v>
      </c>
      <c r="D33" s="252"/>
      <c r="E33" s="252"/>
      <c r="F33" s="252"/>
      <c r="H33" s="101"/>
      <c r="I33" s="101"/>
      <c r="J33" s="101"/>
    </row>
    <row r="34" spans="1:10">
      <c r="A34" s="13" t="s">
        <v>455</v>
      </c>
      <c r="B34" s="8" t="s">
        <v>37</v>
      </c>
      <c r="C34" s="8" t="s">
        <v>38</v>
      </c>
      <c r="D34" s="8" t="s">
        <v>39</v>
      </c>
      <c r="E34" s="8" t="s">
        <v>53</v>
      </c>
      <c r="G34" s="64"/>
      <c r="H34" s="64"/>
      <c r="I34" s="1"/>
    </row>
    <row r="35" spans="1:10">
      <c r="A35" t="s">
        <v>485</v>
      </c>
      <c r="B35" s="19">
        <v>1</v>
      </c>
      <c r="C35" s="50">
        <v>120</v>
      </c>
      <c r="D35" s="17">
        <v>0.06</v>
      </c>
      <c r="E35" s="44">
        <f>B35*C35*$D$35</f>
        <v>7.1999999999999993</v>
      </c>
      <c r="G35" s="103"/>
      <c r="H35" s="68"/>
      <c r="I35" s="1"/>
    </row>
    <row r="36" spans="1:10">
      <c r="A36" t="s">
        <v>454</v>
      </c>
      <c r="B36" s="19" t="s">
        <v>73</v>
      </c>
      <c r="C36" s="50">
        <v>120</v>
      </c>
      <c r="D36" s="17">
        <v>0.1</v>
      </c>
      <c r="E36" s="44">
        <f>B36*C36*$D$36</f>
        <v>24</v>
      </c>
      <c r="G36" s="103"/>
      <c r="H36" s="68"/>
      <c r="I36" s="1"/>
    </row>
    <row r="37" spans="1:10">
      <c r="B37" s="16"/>
      <c r="D37" s="189" t="s">
        <v>228</v>
      </c>
      <c r="E37" s="197">
        <v>0.1</v>
      </c>
    </row>
    <row r="38" spans="1:10">
      <c r="B38" s="16"/>
      <c r="D38" s="8" t="s">
        <v>69</v>
      </c>
      <c r="E38" s="67">
        <f>E35*(1+$C$69+E37)</f>
        <v>9.7403040000000001</v>
      </c>
      <c r="G38" s="64"/>
      <c r="H38" s="68"/>
      <c r="I38" s="1"/>
    </row>
    <row r="39" spans="1:10">
      <c r="B39" s="16"/>
      <c r="D39" s="8" t="s">
        <v>87</v>
      </c>
      <c r="E39" s="67">
        <f>E36*(1+$C$69+E37)</f>
        <v>32.467680000000001</v>
      </c>
      <c r="G39" s="64"/>
      <c r="H39" s="68"/>
      <c r="I39" s="1"/>
    </row>
    <row r="40" spans="1:10">
      <c r="B40" s="16"/>
      <c r="D40" s="17"/>
      <c r="G40" s="17"/>
    </row>
    <row r="41" spans="1:10">
      <c r="B41" s="16"/>
      <c r="C41" s="1"/>
      <c r="D41" s="17"/>
      <c r="G41" s="17"/>
    </row>
    <row r="42" spans="1:10">
      <c r="C42" s="252" t="s">
        <v>72</v>
      </c>
      <c r="D42" s="252"/>
      <c r="E42" s="252"/>
      <c r="F42" s="252"/>
      <c r="G42" s="252"/>
      <c r="H42" s="252"/>
    </row>
    <row r="43" spans="1:10">
      <c r="C43" s="252" t="s">
        <v>47</v>
      </c>
      <c r="D43" s="252"/>
      <c r="E43" s="252"/>
      <c r="F43" s="252"/>
      <c r="H43" s="100"/>
      <c r="I43" s="100"/>
      <c r="J43" s="100"/>
    </row>
    <row r="44" spans="1:10" ht="34">
      <c r="A44" s="13" t="s">
        <v>32</v>
      </c>
      <c r="B44" s="172" t="s">
        <v>189</v>
      </c>
      <c r="C44" s="8" t="s">
        <v>38</v>
      </c>
      <c r="D44" s="8" t="s">
        <v>39</v>
      </c>
      <c r="E44" s="8" t="s">
        <v>53</v>
      </c>
      <c r="G44" s="8"/>
      <c r="H44" s="64"/>
    </row>
    <row r="45" spans="1:10">
      <c r="A45" t="s">
        <v>485</v>
      </c>
      <c r="B45" s="50">
        <v>3</v>
      </c>
      <c r="C45">
        <v>90</v>
      </c>
      <c r="D45">
        <v>0.04</v>
      </c>
      <c r="E45" s="45">
        <f>B45*C45*D45</f>
        <v>10.8</v>
      </c>
      <c r="H45" s="53"/>
    </row>
    <row r="46" spans="1:10">
      <c r="A46" t="s">
        <v>486</v>
      </c>
      <c r="B46" s="219" t="s">
        <v>114</v>
      </c>
      <c r="C46">
        <v>90</v>
      </c>
      <c r="D46">
        <v>0.03</v>
      </c>
      <c r="E46" s="45">
        <f>((2*0.1)+(1*0.02))*C46</f>
        <v>19.8</v>
      </c>
      <c r="H46" s="53"/>
    </row>
    <row r="47" spans="1:10">
      <c r="B47" s="16"/>
      <c r="D47" s="189" t="s">
        <v>228</v>
      </c>
      <c r="E47" s="197">
        <v>0.1</v>
      </c>
    </row>
    <row r="48" spans="1:10">
      <c r="B48" s="15"/>
      <c r="D48" s="8" t="s">
        <v>69</v>
      </c>
      <c r="E48" s="67">
        <f>E45*(1+$C$69+E47)</f>
        <v>14.610456000000003</v>
      </c>
      <c r="G48" s="8"/>
      <c r="H48" s="68"/>
    </row>
    <row r="49" spans="1:8">
      <c r="D49" s="8" t="s">
        <v>87</v>
      </c>
      <c r="E49" s="67">
        <f>E46*(1+$C$69+E47)</f>
        <v>26.785836000000003</v>
      </c>
      <c r="G49" s="8"/>
      <c r="H49" s="68"/>
    </row>
    <row r="53" spans="1:8">
      <c r="C53" s="252" t="s">
        <v>44</v>
      </c>
      <c r="D53" s="252"/>
      <c r="E53" s="252"/>
      <c r="F53" s="252"/>
    </row>
    <row r="54" spans="1:8">
      <c r="A54" s="13" t="s">
        <v>36</v>
      </c>
      <c r="B54" s="8" t="s">
        <v>37</v>
      </c>
      <c r="C54" s="8" t="s">
        <v>38</v>
      </c>
      <c r="D54" s="8" t="s">
        <v>39</v>
      </c>
      <c r="E54" s="8" t="s">
        <v>53</v>
      </c>
    </row>
    <row r="55" spans="1:8">
      <c r="A55" t="s">
        <v>485</v>
      </c>
      <c r="B55">
        <v>1</v>
      </c>
      <c r="C55">
        <f>30*6</f>
        <v>180</v>
      </c>
      <c r="D55">
        <v>0.01</v>
      </c>
      <c r="E55" s="44">
        <f>B55*C55*D55</f>
        <v>1.8</v>
      </c>
    </row>
    <row r="56" spans="1:8">
      <c r="A56" t="s">
        <v>456</v>
      </c>
      <c r="B56">
        <v>1</v>
      </c>
      <c r="C56">
        <f>30*6</f>
        <v>180</v>
      </c>
      <c r="D56">
        <v>0.05</v>
      </c>
      <c r="E56" s="44">
        <f>B56*C56*D56</f>
        <v>9</v>
      </c>
    </row>
    <row r="57" spans="1:8">
      <c r="B57" s="16"/>
      <c r="D57" s="189" t="s">
        <v>228</v>
      </c>
      <c r="E57" s="197">
        <v>0.1</v>
      </c>
    </row>
    <row r="58" spans="1:8">
      <c r="D58" s="8" t="s">
        <v>69</v>
      </c>
      <c r="E58" s="67">
        <f>E55*(1+$C$69+E57)</f>
        <v>2.4350760000000005</v>
      </c>
    </row>
    <row r="59" spans="1:8">
      <c r="D59" s="8" t="s">
        <v>87</v>
      </c>
      <c r="E59" s="67">
        <f>E56*(1+$C$69+E57)</f>
        <v>12.175380000000001</v>
      </c>
    </row>
    <row r="64" spans="1:8" ht="51">
      <c r="A64" s="8" t="s">
        <v>227</v>
      </c>
      <c r="B64" s="8"/>
      <c r="C64" s="158" t="s">
        <v>170</v>
      </c>
    </row>
    <row r="65" spans="1:3">
      <c r="A65" t="s">
        <v>164</v>
      </c>
      <c r="C65" s="39">
        <v>0.2</v>
      </c>
    </row>
    <row r="66" spans="1:3">
      <c r="A66" t="s">
        <v>165</v>
      </c>
      <c r="C66" s="150">
        <v>1.2E-2</v>
      </c>
    </row>
    <row r="67" spans="1:3">
      <c r="A67" t="s">
        <v>166</v>
      </c>
      <c r="C67" s="151">
        <v>1.32E-3</v>
      </c>
    </row>
    <row r="68" spans="1:3">
      <c r="A68" t="s">
        <v>168</v>
      </c>
      <c r="C68" s="62">
        <v>3.95E-2</v>
      </c>
    </row>
    <row r="69" spans="1:3">
      <c r="A69" s="8" t="s">
        <v>28</v>
      </c>
      <c r="B69" s="8"/>
      <c r="C69" s="152">
        <f>SUM(C65:C68)</f>
        <v>0.25281999999999999</v>
      </c>
    </row>
  </sheetData>
  <mergeCells count="14">
    <mergeCell ref="A1:H1"/>
    <mergeCell ref="C5:H5"/>
    <mergeCell ref="C33:F33"/>
    <mergeCell ref="C14:F14"/>
    <mergeCell ref="C53:F53"/>
    <mergeCell ref="A32:I32"/>
    <mergeCell ref="A23:I23"/>
    <mergeCell ref="A13:J13"/>
    <mergeCell ref="A11:J11"/>
    <mergeCell ref="C42:H42"/>
    <mergeCell ref="C43:F43"/>
    <mergeCell ref="G14:H14"/>
    <mergeCell ref="C24:E24"/>
    <mergeCell ref="F24:G2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topLeftCell="A45" zoomScale="110" zoomScaleNormal="110" workbookViewId="0">
      <selection activeCell="A17" sqref="A17"/>
    </sheetView>
  </sheetViews>
  <sheetFormatPr baseColWidth="10" defaultColWidth="11" defaultRowHeight="16"/>
  <cols>
    <col min="1" max="1" width="39" customWidth="1"/>
    <col min="2" max="2" width="30.5" customWidth="1"/>
    <col min="3" max="3" width="27.5" customWidth="1"/>
    <col min="4" max="4" width="28.5" customWidth="1"/>
    <col min="5" max="5" width="24" customWidth="1"/>
    <col min="6" max="6" width="26.33203125" customWidth="1"/>
    <col min="7" max="7" width="18" customWidth="1"/>
  </cols>
  <sheetData>
    <row r="1" spans="1:15" s="26" customFormat="1" ht="24">
      <c r="A1" s="253" t="s">
        <v>67</v>
      </c>
      <c r="B1" s="253"/>
      <c r="C1" s="253"/>
      <c r="D1" s="253"/>
      <c r="E1" s="253"/>
      <c r="F1" s="253"/>
      <c r="G1" s="253"/>
    </row>
    <row r="2" spans="1:15">
      <c r="A2" s="147" t="s">
        <v>54</v>
      </c>
    </row>
    <row r="3" spans="1:15">
      <c r="A3" s="25"/>
    </row>
    <row r="4" spans="1:15">
      <c r="A4" s="33"/>
      <c r="B4" s="9"/>
      <c r="C4" s="9"/>
      <c r="D4" s="9"/>
      <c r="E4" s="9"/>
      <c r="F4" s="9"/>
      <c r="G4" s="9"/>
      <c r="H4" s="9"/>
      <c r="I4" s="9"/>
      <c r="J4" s="9"/>
      <c r="K4" s="9"/>
      <c r="L4" s="9"/>
      <c r="M4" s="9"/>
      <c r="N4" s="9"/>
      <c r="O4" s="9"/>
    </row>
    <row r="5" spans="1:15" ht="17.25" customHeight="1">
      <c r="C5" s="254" t="s">
        <v>31</v>
      </c>
      <c r="D5" s="254"/>
      <c r="E5" s="254"/>
      <c r="F5" s="254"/>
      <c r="G5" s="254"/>
      <c r="H5" s="254"/>
      <c r="J5" s="8"/>
    </row>
    <row r="6" spans="1:15">
      <c r="A6" s="64" t="s">
        <v>33</v>
      </c>
      <c r="B6" s="64"/>
      <c r="C6" s="31" t="s">
        <v>451</v>
      </c>
      <c r="D6" s="31" t="s">
        <v>29</v>
      </c>
      <c r="E6" s="186"/>
      <c r="F6" s="1"/>
      <c r="G6" s="1"/>
      <c r="H6" s="186"/>
    </row>
    <row r="7" spans="1:15">
      <c r="A7" s="64" t="s">
        <v>226</v>
      </c>
      <c r="B7" s="64"/>
      <c r="C7" s="31" t="s">
        <v>452</v>
      </c>
      <c r="D7" s="31"/>
      <c r="E7" s="186"/>
      <c r="F7" s="1"/>
      <c r="G7" s="1"/>
      <c r="H7" s="186"/>
    </row>
    <row r="8" spans="1:15">
      <c r="A8" s="64" t="s">
        <v>453</v>
      </c>
      <c r="B8" s="64"/>
      <c r="C8" s="190">
        <v>1</v>
      </c>
      <c r="D8" s="191">
        <v>1</v>
      </c>
      <c r="E8" s="187"/>
      <c r="F8" s="54"/>
      <c r="G8" s="54"/>
      <c r="H8" s="188"/>
    </row>
    <row r="9" spans="1:15">
      <c r="A9" s="64"/>
      <c r="B9" s="64"/>
      <c r="C9" s="55"/>
      <c r="D9" s="207"/>
      <c r="E9" s="205"/>
      <c r="F9" s="55"/>
      <c r="G9" s="55"/>
      <c r="H9" s="206"/>
    </row>
    <row r="10" spans="1:15">
      <c r="A10" s="9"/>
      <c r="B10" s="9"/>
      <c r="C10" s="9"/>
      <c r="D10" s="9"/>
      <c r="E10" s="9"/>
      <c r="F10" s="9"/>
      <c r="G10" s="9"/>
      <c r="H10" s="9"/>
      <c r="I10" s="9"/>
      <c r="J10" s="9"/>
      <c r="K10" s="9"/>
      <c r="L10" s="9"/>
      <c r="M10" s="9"/>
      <c r="N10" s="9"/>
      <c r="O10" s="9"/>
    </row>
    <row r="11" spans="1:15">
      <c r="A11" s="252" t="s">
        <v>82</v>
      </c>
      <c r="B11" s="252"/>
      <c r="C11" s="252"/>
      <c r="D11" s="252"/>
      <c r="E11" s="252"/>
      <c r="F11" s="252"/>
      <c r="G11" s="252"/>
      <c r="H11" s="252"/>
      <c r="I11" s="252"/>
    </row>
    <row r="12" spans="1:15">
      <c r="A12" s="252" t="s">
        <v>451</v>
      </c>
      <c r="B12" s="252"/>
      <c r="C12" s="252"/>
      <c r="D12" s="252"/>
      <c r="E12" s="252"/>
      <c r="F12" s="252"/>
      <c r="G12" s="252"/>
      <c r="H12" s="252"/>
      <c r="I12" s="252"/>
    </row>
    <row r="14" spans="1:15">
      <c r="A14" s="252" t="s">
        <v>76</v>
      </c>
      <c r="B14" s="252"/>
      <c r="C14" s="252"/>
      <c r="D14" s="252"/>
      <c r="E14" s="252"/>
      <c r="F14" s="252"/>
      <c r="G14" s="252"/>
    </row>
    <row r="15" spans="1:15">
      <c r="B15" s="252" t="s">
        <v>35</v>
      </c>
      <c r="C15" s="252"/>
      <c r="D15" s="252"/>
      <c r="E15" s="252"/>
      <c r="F15" s="252"/>
    </row>
    <row r="16" spans="1:15">
      <c r="A16" s="13" t="s">
        <v>36</v>
      </c>
      <c r="B16" s="18" t="s">
        <v>40</v>
      </c>
      <c r="C16" s="8" t="s">
        <v>39</v>
      </c>
      <c r="D16" s="18" t="s">
        <v>41</v>
      </c>
      <c r="E16" s="8" t="s">
        <v>39</v>
      </c>
      <c r="F16" s="8" t="s">
        <v>38</v>
      </c>
      <c r="G16" s="8" t="s">
        <v>53</v>
      </c>
    </row>
    <row r="17" spans="1:9">
      <c r="A17" t="s">
        <v>485</v>
      </c>
      <c r="B17" s="20" t="s">
        <v>83</v>
      </c>
      <c r="C17" s="17">
        <v>0.01</v>
      </c>
      <c r="D17" s="20" t="s">
        <v>84</v>
      </c>
      <c r="E17" s="17">
        <v>0.63</v>
      </c>
      <c r="F17">
        <v>12</v>
      </c>
      <c r="G17" s="45">
        <f>((B17*C17)+(D17*E17))*F17</f>
        <v>30.96</v>
      </c>
    </row>
    <row r="18" spans="1:9">
      <c r="C18" s="16"/>
      <c r="E18" s="17"/>
      <c r="F18" s="189" t="s">
        <v>228</v>
      </c>
      <c r="G18" s="197">
        <v>0.1</v>
      </c>
    </row>
    <row r="19" spans="1:9">
      <c r="A19" t="s">
        <v>43</v>
      </c>
      <c r="D19" s="22"/>
      <c r="F19" s="8" t="s">
        <v>69</v>
      </c>
      <c r="G19" s="67">
        <f>G17*(1+$G$18+$C$63)</f>
        <v>44.979307200000001</v>
      </c>
    </row>
    <row r="20" spans="1:9">
      <c r="D20" s="22"/>
      <c r="F20" s="64"/>
      <c r="G20" s="68"/>
    </row>
    <row r="21" spans="1:9">
      <c r="A21" s="252" t="s">
        <v>29</v>
      </c>
      <c r="B21" s="252"/>
      <c r="C21" s="252"/>
      <c r="D21" s="252"/>
      <c r="E21" s="252"/>
      <c r="F21" s="252"/>
      <c r="G21" s="252"/>
      <c r="H21" s="252"/>
      <c r="I21" s="252"/>
    </row>
    <row r="23" spans="1:9">
      <c r="A23" s="252" t="s">
        <v>175</v>
      </c>
      <c r="B23" s="252"/>
      <c r="C23" s="252"/>
      <c r="D23" s="252"/>
      <c r="E23" s="252"/>
      <c r="F23" s="252"/>
      <c r="G23" s="252"/>
    </row>
    <row r="24" spans="1:9">
      <c r="B24" s="252" t="s">
        <v>35</v>
      </c>
      <c r="C24" s="252"/>
      <c r="D24" s="252"/>
      <c r="E24" s="252"/>
      <c r="F24" s="252"/>
    </row>
    <row r="25" spans="1:9">
      <c r="A25" s="13" t="s">
        <v>36</v>
      </c>
      <c r="B25" s="18" t="s">
        <v>85</v>
      </c>
      <c r="C25" s="8" t="s">
        <v>39</v>
      </c>
      <c r="D25" s="18" t="s">
        <v>41</v>
      </c>
      <c r="E25" s="8" t="s">
        <v>39</v>
      </c>
      <c r="F25" s="8" t="s">
        <v>185</v>
      </c>
      <c r="G25" s="8" t="s">
        <v>53</v>
      </c>
    </row>
    <row r="26" spans="1:9">
      <c r="A26" s="1" t="s">
        <v>468</v>
      </c>
      <c r="B26">
        <v>3</v>
      </c>
      <c r="C26" s="17">
        <v>0.02</v>
      </c>
      <c r="D26" s="20" t="s">
        <v>83</v>
      </c>
      <c r="E26" s="17">
        <v>0.63</v>
      </c>
      <c r="F26">
        <v>12</v>
      </c>
      <c r="G26" s="45">
        <f>((B26*C26)+(D26*E26))*F26</f>
        <v>46.080000000000005</v>
      </c>
    </row>
    <row r="27" spans="1:9">
      <c r="A27" s="63"/>
      <c r="C27" s="17"/>
      <c r="D27" s="20"/>
      <c r="E27" s="17"/>
      <c r="F27" s="1"/>
      <c r="G27" s="45">
        <f>((B27*C27)+(D27*E27))*F27</f>
        <v>0</v>
      </c>
    </row>
    <row r="28" spans="1:9">
      <c r="C28" s="16"/>
      <c r="E28" s="17"/>
      <c r="F28" s="189" t="s">
        <v>228</v>
      </c>
      <c r="G28" s="197">
        <v>0.1</v>
      </c>
    </row>
    <row r="29" spans="1:9">
      <c r="D29" s="22"/>
      <c r="F29" s="8" t="s">
        <v>69</v>
      </c>
      <c r="G29" s="67">
        <f>G26*(1+$G$28+$C$63)</f>
        <v>66.945945600000002</v>
      </c>
    </row>
    <row r="30" spans="1:9">
      <c r="A30" s="252" t="s">
        <v>29</v>
      </c>
      <c r="B30" s="252"/>
      <c r="C30" s="252"/>
      <c r="D30" s="252"/>
      <c r="E30" s="252"/>
      <c r="F30" s="252"/>
      <c r="G30" s="252"/>
      <c r="H30" s="252"/>
      <c r="I30" s="252"/>
    </row>
    <row r="32" spans="1:9" s="1" customFormat="1">
      <c r="A32" s="255" t="s">
        <v>176</v>
      </c>
      <c r="B32" s="255"/>
      <c r="C32" s="255"/>
      <c r="D32" s="255"/>
      <c r="E32" s="255"/>
      <c r="F32" s="255"/>
      <c r="G32" s="255"/>
    </row>
    <row r="33" spans="1:9" s="1" customFormat="1">
      <c r="B33" s="255" t="s">
        <v>35</v>
      </c>
      <c r="C33" s="255"/>
      <c r="D33" s="255"/>
      <c r="E33" s="255"/>
      <c r="F33" s="255"/>
    </row>
    <row r="34" spans="1:9" s="1" customFormat="1">
      <c r="A34" s="168" t="s">
        <v>36</v>
      </c>
      <c r="B34" s="169"/>
      <c r="C34" s="64"/>
      <c r="D34" s="169" t="s">
        <v>177</v>
      </c>
      <c r="E34" s="64" t="s">
        <v>39</v>
      </c>
      <c r="F34" s="64" t="s">
        <v>184</v>
      </c>
      <c r="G34" s="64" t="s">
        <v>53</v>
      </c>
    </row>
    <row r="35" spans="1:9" s="1" customFormat="1">
      <c r="A35" s="1" t="s">
        <v>468</v>
      </c>
      <c r="C35" s="48"/>
      <c r="D35" s="170" t="s">
        <v>42</v>
      </c>
      <c r="E35" s="48">
        <v>0.41666666670000002</v>
      </c>
      <c r="F35" s="1">
        <v>12</v>
      </c>
      <c r="G35" s="45">
        <f>((B35*C35)+(D35*E35))*F35</f>
        <v>15.0000000012</v>
      </c>
    </row>
    <row r="36" spans="1:9" s="1" customFormat="1">
      <c r="A36" s="63"/>
      <c r="C36" s="48"/>
      <c r="D36" s="170"/>
      <c r="E36" s="48"/>
      <c r="G36" s="45">
        <f>((B36*C36)+(D36*E36))*F36</f>
        <v>0</v>
      </c>
    </row>
    <row r="37" spans="1:9">
      <c r="C37" s="16"/>
      <c r="E37" s="17"/>
      <c r="F37" s="189" t="s">
        <v>228</v>
      </c>
      <c r="G37" s="197">
        <v>0.1</v>
      </c>
    </row>
    <row r="38" spans="1:9" s="1" customFormat="1">
      <c r="D38" s="171"/>
      <c r="E38" s="48"/>
      <c r="F38" s="64" t="s">
        <v>69</v>
      </c>
      <c r="G38" s="67">
        <f>G35*(1+$G$37+$C$63)</f>
        <v>21.792300001743385</v>
      </c>
    </row>
    <row r="39" spans="1:9">
      <c r="D39" s="22"/>
      <c r="F39" s="8"/>
      <c r="G39" s="48"/>
    </row>
    <row r="40" spans="1:9">
      <c r="A40" s="252" t="s">
        <v>111</v>
      </c>
      <c r="B40" s="252"/>
      <c r="C40" s="252"/>
      <c r="D40" s="252"/>
      <c r="E40" s="252"/>
      <c r="F40" s="252"/>
      <c r="G40" s="252"/>
      <c r="H40" s="252"/>
      <c r="I40" s="252"/>
    </row>
    <row r="41" spans="1:9">
      <c r="A41" s="100"/>
      <c r="B41" s="100"/>
      <c r="C41" s="100"/>
      <c r="D41" s="100"/>
      <c r="E41" s="100"/>
      <c r="F41" s="100"/>
      <c r="G41" s="100"/>
      <c r="H41" s="100"/>
      <c r="I41" s="100"/>
    </row>
    <row r="42" spans="1:9">
      <c r="A42" s="252" t="s">
        <v>186</v>
      </c>
      <c r="B42" s="252"/>
      <c r="C42" s="252"/>
      <c r="D42" s="252"/>
      <c r="E42" s="252"/>
      <c r="F42" s="252"/>
      <c r="G42" s="252"/>
      <c r="H42" s="100"/>
      <c r="I42" s="100"/>
    </row>
    <row r="43" spans="1:9">
      <c r="A43" s="13" t="s">
        <v>112</v>
      </c>
      <c r="B43" s="18" t="s">
        <v>85</v>
      </c>
      <c r="C43" s="8" t="s">
        <v>39</v>
      </c>
      <c r="D43" s="18" t="s">
        <v>41</v>
      </c>
      <c r="E43" s="8" t="s">
        <v>39</v>
      </c>
      <c r="F43" s="8" t="s">
        <v>38</v>
      </c>
      <c r="G43" s="8" t="s">
        <v>53</v>
      </c>
    </row>
    <row r="44" spans="1:9" ht="17">
      <c r="A44" s="63" t="s">
        <v>113</v>
      </c>
      <c r="B44" s="22" t="s">
        <v>114</v>
      </c>
      <c r="C44" s="23">
        <v>0.02</v>
      </c>
      <c r="D44" s="21" t="s">
        <v>84</v>
      </c>
      <c r="E44" s="17">
        <v>0.63</v>
      </c>
      <c r="F44" s="1">
        <v>30</v>
      </c>
      <c r="G44" s="45">
        <f>((B44*C44)+(D44*E44))*F44</f>
        <v>76.2</v>
      </c>
    </row>
    <row r="45" spans="1:9">
      <c r="C45" s="16"/>
      <c r="E45" s="17"/>
      <c r="F45" s="189" t="s">
        <v>228</v>
      </c>
      <c r="G45" s="197">
        <v>0.1</v>
      </c>
    </row>
    <row r="46" spans="1:9" s="1" customFormat="1">
      <c r="D46" s="171"/>
      <c r="E46" s="48"/>
      <c r="F46" s="64" t="s">
        <v>69</v>
      </c>
      <c r="G46" s="67">
        <f>G44*(1+$G$45+$C$63)</f>
        <v>110.70488400000001</v>
      </c>
    </row>
    <row r="47" spans="1:9">
      <c r="A47" s="8"/>
      <c r="B47" s="158"/>
    </row>
    <row r="48" spans="1:9">
      <c r="A48" s="252" t="s">
        <v>111</v>
      </c>
      <c r="B48" s="252"/>
      <c r="C48" s="252"/>
      <c r="D48" s="252"/>
      <c r="E48" s="252"/>
      <c r="F48" s="252"/>
      <c r="G48" s="252"/>
      <c r="H48" s="252"/>
      <c r="I48" s="252"/>
    </row>
    <row r="49" spans="1:9">
      <c r="A49" s="142"/>
      <c r="B49" s="142"/>
      <c r="C49" s="142"/>
      <c r="D49" s="142"/>
      <c r="E49" s="142"/>
      <c r="F49" s="142"/>
      <c r="G49" s="142"/>
      <c r="H49" s="142"/>
      <c r="I49" s="142"/>
    </row>
    <row r="50" spans="1:9" s="1" customFormat="1">
      <c r="A50" s="255" t="s">
        <v>187</v>
      </c>
      <c r="B50" s="255"/>
      <c r="C50" s="255"/>
      <c r="D50" s="255"/>
      <c r="E50" s="255"/>
      <c r="F50" s="255"/>
      <c r="G50" s="255"/>
      <c r="H50" s="160"/>
      <c r="I50" s="160"/>
    </row>
    <row r="51" spans="1:9">
      <c r="A51" s="13" t="s">
        <v>112</v>
      </c>
      <c r="B51" s="169" t="s">
        <v>177</v>
      </c>
      <c r="C51" s="64" t="s">
        <v>39</v>
      </c>
      <c r="D51" s="18" t="s">
        <v>41</v>
      </c>
      <c r="E51" s="8" t="s">
        <v>39</v>
      </c>
      <c r="F51" s="8" t="s">
        <v>38</v>
      </c>
      <c r="G51" s="8" t="s">
        <v>53</v>
      </c>
    </row>
    <row r="52" spans="1:9" ht="17">
      <c r="A52" s="63" t="s">
        <v>113</v>
      </c>
      <c r="B52" s="170" t="s">
        <v>114</v>
      </c>
      <c r="C52" s="48">
        <v>0.41666666670000002</v>
      </c>
      <c r="D52" s="21" t="s">
        <v>73</v>
      </c>
      <c r="E52" s="17">
        <v>0.63</v>
      </c>
      <c r="F52" s="1">
        <v>30</v>
      </c>
      <c r="G52" s="45">
        <f>((B52*C52)+(D52*E52))*F52</f>
        <v>50.300000001000001</v>
      </c>
    </row>
    <row r="53" spans="1:9">
      <c r="C53" s="16"/>
      <c r="E53" s="17"/>
      <c r="F53" s="189" t="s">
        <v>228</v>
      </c>
      <c r="G53" s="197">
        <v>0.1</v>
      </c>
    </row>
    <row r="54" spans="1:9" s="1" customFormat="1">
      <c r="D54" s="171"/>
      <c r="E54" s="48"/>
      <c r="F54" s="64" t="s">
        <v>69</v>
      </c>
      <c r="G54" s="67">
        <f>G52*(1+$G$53+$C$63)</f>
        <v>73.076846001452822</v>
      </c>
    </row>
    <row r="57" spans="1:9" ht="51">
      <c r="A57" s="173" t="s">
        <v>227</v>
      </c>
      <c r="B57" s="173"/>
      <c r="C57" s="158" t="s">
        <v>170</v>
      </c>
    </row>
    <row r="58" spans="1:9">
      <c r="A58" t="s">
        <v>164</v>
      </c>
      <c r="C58" s="39">
        <v>0.2</v>
      </c>
    </row>
    <row r="59" spans="1:9">
      <c r="A59" t="s">
        <v>165</v>
      </c>
      <c r="C59" s="150">
        <v>1.2E-2</v>
      </c>
    </row>
    <row r="60" spans="1:9">
      <c r="A60" t="s">
        <v>166</v>
      </c>
      <c r="C60" s="151">
        <v>1.32E-3</v>
      </c>
    </row>
    <row r="61" spans="1:9">
      <c r="A61" t="s">
        <v>167</v>
      </c>
      <c r="C61" s="39">
        <v>0.1</v>
      </c>
    </row>
    <row r="62" spans="1:9">
      <c r="A62" t="s">
        <v>168</v>
      </c>
      <c r="C62" s="62">
        <v>3.95E-2</v>
      </c>
    </row>
    <row r="63" spans="1:9">
      <c r="A63" s="173" t="s">
        <v>28</v>
      </c>
      <c r="B63" s="173"/>
      <c r="C63" s="152">
        <f>SUM(C58:C62)</f>
        <v>0.35282000000000002</v>
      </c>
    </row>
  </sheetData>
  <mergeCells count="16">
    <mergeCell ref="A48:I48"/>
    <mergeCell ref="A50:G50"/>
    <mergeCell ref="A40:I40"/>
    <mergeCell ref="A42:G42"/>
    <mergeCell ref="A23:G23"/>
    <mergeCell ref="B24:F24"/>
    <mergeCell ref="A30:I30"/>
    <mergeCell ref="A32:G32"/>
    <mergeCell ref="B33:F33"/>
    <mergeCell ref="A21:I21"/>
    <mergeCell ref="A1:G1"/>
    <mergeCell ref="A11:I11"/>
    <mergeCell ref="A14:G14"/>
    <mergeCell ref="B15:F15"/>
    <mergeCell ref="A12:I12"/>
    <mergeCell ref="C5:H5"/>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3"/>
  <sheetViews>
    <sheetView topLeftCell="A12" zoomScaleNormal="100" workbookViewId="0">
      <selection activeCell="B32" sqref="B32"/>
    </sheetView>
  </sheetViews>
  <sheetFormatPr baseColWidth="10" defaultColWidth="11" defaultRowHeight="16"/>
  <cols>
    <col min="1" max="1" width="80.5" customWidth="1"/>
    <col min="2" max="2" width="37" customWidth="1"/>
    <col min="3" max="3" width="43.5" customWidth="1"/>
    <col min="4" max="4" width="31" customWidth="1"/>
    <col min="5" max="5" width="43.5" customWidth="1"/>
    <col min="6" max="6" width="35.5" customWidth="1"/>
    <col min="7" max="7" width="41.6640625" customWidth="1"/>
  </cols>
  <sheetData>
    <row r="1" spans="1:7" s="26" customFormat="1" ht="24">
      <c r="A1" s="253" t="s">
        <v>62</v>
      </c>
      <c r="B1" s="253"/>
      <c r="C1" s="253"/>
      <c r="D1" s="253"/>
    </row>
    <row r="2" spans="1:7" s="31" customFormat="1">
      <c r="A2" s="147" t="s">
        <v>54</v>
      </c>
      <c r="B2" s="32"/>
      <c r="C2" s="32"/>
      <c r="D2" s="32"/>
    </row>
    <row r="3" spans="1:7" s="31" customFormat="1">
      <c r="A3" s="25"/>
      <c r="B3" s="32"/>
      <c r="C3" s="32"/>
      <c r="D3" s="32"/>
    </row>
    <row r="4" spans="1:7" s="31" customFormat="1">
      <c r="A4" s="33"/>
      <c r="B4" s="34"/>
      <c r="C4" s="34"/>
      <c r="D4" s="34"/>
      <c r="E4" s="35"/>
      <c r="F4" s="35"/>
      <c r="G4" s="35"/>
    </row>
    <row r="5" spans="1:7" s="31" customFormat="1">
      <c r="A5" s="255" t="s">
        <v>55</v>
      </c>
      <c r="B5" s="255"/>
      <c r="C5" s="255"/>
      <c r="D5" s="255"/>
      <c r="E5" s="255"/>
    </row>
    <row r="6" spans="1:7" s="31" customFormat="1">
      <c r="A6" s="101"/>
      <c r="B6" s="101"/>
      <c r="C6" s="101"/>
      <c r="D6" s="101"/>
      <c r="E6" s="101"/>
    </row>
    <row r="7" spans="1:7" s="31" customFormat="1">
      <c r="A7" s="256" t="s">
        <v>163</v>
      </c>
      <c r="B7" s="256"/>
      <c r="C7" s="256"/>
      <c r="D7" s="256"/>
    </row>
    <row r="8" spans="1:7" s="31" customFormat="1">
      <c r="A8" s="32"/>
      <c r="B8" s="255" t="s">
        <v>0</v>
      </c>
      <c r="C8" s="255"/>
      <c r="D8" s="255"/>
    </row>
    <row r="9" spans="1:7" s="1" customFormat="1">
      <c r="A9" s="2" t="s">
        <v>1</v>
      </c>
      <c r="B9" s="2" t="s">
        <v>134</v>
      </c>
      <c r="C9" s="64" t="s">
        <v>132</v>
      </c>
      <c r="D9" s="64" t="s">
        <v>133</v>
      </c>
      <c r="E9" s="2" t="s">
        <v>26</v>
      </c>
    </row>
    <row r="10" spans="1:7" ht="17">
      <c r="A10" s="4" t="s">
        <v>474</v>
      </c>
      <c r="B10" s="36"/>
      <c r="C10" s="36"/>
      <c r="D10" s="36"/>
      <c r="E10" s="4" t="s">
        <v>2</v>
      </c>
    </row>
    <row r="11" spans="1:7" ht="51">
      <c r="A11" s="4" t="s">
        <v>4</v>
      </c>
      <c r="B11" s="39"/>
      <c r="C11" s="36"/>
      <c r="D11" s="36"/>
      <c r="E11" s="110" t="s">
        <v>3</v>
      </c>
    </row>
    <row r="12" spans="1:7" ht="51">
      <c r="A12" s="4" t="s">
        <v>5</v>
      </c>
      <c r="B12" s="36"/>
      <c r="C12" s="36"/>
      <c r="D12" s="36"/>
      <c r="E12" s="3" t="s">
        <v>10</v>
      </c>
    </row>
    <row r="13" spans="1:7" ht="17">
      <c r="A13" s="6" t="s">
        <v>6</v>
      </c>
      <c r="B13" s="5">
        <v>1.06</v>
      </c>
      <c r="C13" s="5">
        <v>1.06</v>
      </c>
      <c r="D13" s="5">
        <v>1.06</v>
      </c>
      <c r="E13" s="3" t="s">
        <v>9</v>
      </c>
    </row>
    <row r="14" spans="1:7" ht="34">
      <c r="A14" s="3" t="s">
        <v>7</v>
      </c>
      <c r="B14" s="29">
        <v>6.0999999999999999E-2</v>
      </c>
      <c r="C14" s="29">
        <v>6.0999999999999999E-2</v>
      </c>
      <c r="D14" s="29">
        <v>6.0999999999999999E-2</v>
      </c>
      <c r="E14" s="3" t="s">
        <v>8</v>
      </c>
    </row>
    <row r="15" spans="1:7">
      <c r="A15" s="3"/>
      <c r="B15" s="193">
        <f>(B10/B13)*(B12*B11)*(1-B14)</f>
        <v>0</v>
      </c>
      <c r="C15" s="194">
        <f t="shared" ref="C15:D15" si="0">(C10/C13)*(C12*C11)*(1-C14)</f>
        <v>0</v>
      </c>
      <c r="D15" s="195">
        <f t="shared" si="0"/>
        <v>0</v>
      </c>
      <c r="E15" s="3"/>
    </row>
    <row r="16" spans="1:7">
      <c r="A16" s="9"/>
      <c r="B16" s="9"/>
      <c r="C16" s="10"/>
      <c r="D16" s="9"/>
      <c r="E16" s="9"/>
      <c r="F16" s="9"/>
      <c r="G16" s="9"/>
    </row>
    <row r="17" spans="1:11">
      <c r="A17" s="252" t="s">
        <v>12</v>
      </c>
      <c r="B17" s="252"/>
      <c r="C17" s="252"/>
      <c r="D17" s="252"/>
      <c r="E17" s="252"/>
    </row>
    <row r="18" spans="1:11">
      <c r="A18" s="12"/>
      <c r="B18" s="12"/>
      <c r="C18" s="12"/>
      <c r="D18" s="12"/>
      <c r="E18" s="12"/>
    </row>
    <row r="19" spans="1:11">
      <c r="A19" s="159"/>
      <c r="B19" s="159" t="s">
        <v>134</v>
      </c>
      <c r="C19" s="159" t="s">
        <v>132</v>
      </c>
      <c r="D19" s="159" t="s">
        <v>133</v>
      </c>
      <c r="E19" s="159"/>
    </row>
    <row r="20" spans="1:11" ht="34">
      <c r="A20" s="41" t="s">
        <v>457</v>
      </c>
      <c r="B20" s="39">
        <v>0.5</v>
      </c>
      <c r="C20" s="39"/>
      <c r="D20" s="39"/>
      <c r="E20" s="145" t="s">
        <v>481</v>
      </c>
    </row>
    <row r="21" spans="1:11">
      <c r="A21" s="41" t="s">
        <v>11</v>
      </c>
      <c r="B21" s="192">
        <f>B15*B20</f>
        <v>0</v>
      </c>
      <c r="C21" s="192">
        <f t="shared" ref="C21:D21" si="1">C15*C20</f>
        <v>0</v>
      </c>
      <c r="D21" s="192">
        <f t="shared" si="1"/>
        <v>0</v>
      </c>
    </row>
    <row r="22" spans="1:11">
      <c r="B22" s="47"/>
      <c r="C22" s="47"/>
      <c r="D22" s="257" t="s">
        <v>182</v>
      </c>
      <c r="E22" s="257"/>
      <c r="F22" s="257"/>
    </row>
    <row r="23" spans="1:11" ht="34">
      <c r="A23" s="41" t="s">
        <v>13</v>
      </c>
      <c r="B23" s="143" t="s">
        <v>52</v>
      </c>
      <c r="C23" s="144" t="s">
        <v>68</v>
      </c>
      <c r="D23" s="8" t="s">
        <v>134</v>
      </c>
      <c r="E23" s="107" t="s">
        <v>132</v>
      </c>
      <c r="F23" s="8" t="s">
        <v>133</v>
      </c>
    </row>
    <row r="24" spans="1:11">
      <c r="A24" s="30" t="s">
        <v>492</v>
      </c>
      <c r="B24" s="36"/>
      <c r="C24" s="39"/>
      <c r="D24" s="67">
        <f>$B$21*C24*'3. Drug cost calculations'!$E$19</f>
        <v>0</v>
      </c>
      <c r="E24" s="67">
        <f>$C$21*C24*'3. Drug cost calculations'!$E$19</f>
        <v>0</v>
      </c>
      <c r="F24" s="67">
        <f>$D$21*C24*'3. Drug cost calculations'!$E$19</f>
        <v>0</v>
      </c>
    </row>
    <row r="25" spans="1:11">
      <c r="A25" s="30" t="s">
        <v>493</v>
      </c>
      <c r="B25" s="36"/>
      <c r="C25" s="39"/>
      <c r="D25" s="67">
        <f>$B$21*C25*'3. Drug cost calculations'!$G$19</f>
        <v>0</v>
      </c>
      <c r="E25" s="67">
        <f>$C$21*C25*'3. Drug cost calculations'!$G$19</f>
        <v>0</v>
      </c>
      <c r="F25" s="67">
        <f>$D$21*C25*'3. Drug cost calculations'!$G$19</f>
        <v>0</v>
      </c>
    </row>
    <row r="26" spans="1:11">
      <c r="A26" s="30" t="s">
        <v>494</v>
      </c>
      <c r="B26" s="36"/>
      <c r="C26" s="39"/>
      <c r="D26" s="67">
        <f>$B$21*C26*'3. Drug cost calculations'!$E$28</f>
        <v>0</v>
      </c>
      <c r="E26" s="67">
        <f>$C$21*C26*'3. Drug cost calculations'!$E$28</f>
        <v>0</v>
      </c>
      <c r="F26" s="67">
        <f>$D$21*C26*'3. Drug cost calculations'!$E$28</f>
        <v>0</v>
      </c>
      <c r="H26" s="30"/>
      <c r="I26" s="53"/>
      <c r="J26" s="54"/>
      <c r="K26" s="1"/>
    </row>
    <row r="27" spans="1:11">
      <c r="A27" s="30" t="s">
        <v>495</v>
      </c>
      <c r="B27" s="36"/>
      <c r="C27" s="39"/>
      <c r="D27" s="67">
        <f>$B$21*C27*'3. Drug cost calculations'!$G$28</f>
        <v>0</v>
      </c>
      <c r="E27" s="67">
        <f>$C$21*C27*'3. Drug cost calculations'!$G$28</f>
        <v>0</v>
      </c>
      <c r="F27" s="67">
        <f>$D$21*C27*'3. Drug cost calculations'!$G$28</f>
        <v>0</v>
      </c>
      <c r="H27" s="30"/>
      <c r="I27" s="53"/>
      <c r="J27" s="54"/>
      <c r="K27" s="1"/>
    </row>
    <row r="28" spans="1:11">
      <c r="A28" s="51" t="s">
        <v>90</v>
      </c>
      <c r="B28" s="36"/>
      <c r="C28" s="39"/>
      <c r="D28" s="67">
        <f>$B$21*C28*'3. Drug cost calculations'!$E$38</f>
        <v>0</v>
      </c>
      <c r="E28" s="67">
        <f>$C$21*C28*'3. Drug cost calculations'!$E$38</f>
        <v>0</v>
      </c>
      <c r="F28" s="67">
        <f>$D$21*C28*'3. Drug cost calculations'!$E$38</f>
        <v>0</v>
      </c>
      <c r="H28" s="30"/>
      <c r="I28" s="53"/>
      <c r="J28" s="54"/>
      <c r="K28" s="1"/>
    </row>
    <row r="29" spans="1:11">
      <c r="A29" s="30" t="s">
        <v>75</v>
      </c>
      <c r="B29" s="36"/>
      <c r="C29" s="39">
        <v>1</v>
      </c>
      <c r="D29" s="67">
        <f>$B$21*C29*'3. Drug cost calculations'!$E$48</f>
        <v>0</v>
      </c>
      <c r="E29" s="67">
        <f>$C$21*C29*'3. Drug cost calculations'!$E$48</f>
        <v>0</v>
      </c>
      <c r="F29" s="67">
        <f>$D$21*C29*'3. Drug cost calculations'!$E$48</f>
        <v>0</v>
      </c>
      <c r="H29" s="30"/>
      <c r="I29" s="53"/>
      <c r="J29" s="54"/>
      <c r="K29" s="1"/>
    </row>
    <row r="30" spans="1:11">
      <c r="A30" s="30" t="s">
        <v>77</v>
      </c>
      <c r="B30" s="36"/>
      <c r="C30" s="39"/>
      <c r="D30" s="67">
        <f>$B$21*C30*'4. 3HP &amp; 1HP cost calculation'!$G$19</f>
        <v>0</v>
      </c>
      <c r="E30" s="67">
        <f>$C$21*C30*'4. 3HP &amp; 1HP cost calculation'!$G$19</f>
        <v>0</v>
      </c>
      <c r="F30" s="67">
        <f>$D$21*C30*'4. 3HP &amp; 1HP cost calculation'!$G$19</f>
        <v>0</v>
      </c>
      <c r="H30" s="30"/>
      <c r="I30" s="53"/>
      <c r="J30" s="54"/>
      <c r="K30" s="1"/>
    </row>
    <row r="31" spans="1:11">
      <c r="A31" s="30" t="s">
        <v>480</v>
      </c>
      <c r="B31" s="36"/>
      <c r="C31" s="39"/>
      <c r="D31" s="67">
        <f>$B$21*C31*'4. 3HP &amp; 1HP cost calculation'!$G$29</f>
        <v>0</v>
      </c>
      <c r="E31" s="67">
        <f>$C$21*C31*'4. 3HP &amp; 1HP cost calculation'!$G$29</f>
        <v>0</v>
      </c>
      <c r="F31" s="67">
        <f>$D$21*C31*'4. 3HP &amp; 1HP cost calculation'!$G$29</f>
        <v>0</v>
      </c>
      <c r="H31" s="30"/>
      <c r="I31" s="53"/>
      <c r="J31" s="54"/>
      <c r="K31" s="1"/>
    </row>
    <row r="32" spans="1:11" s="1" customFormat="1" ht="17">
      <c r="A32" s="161" t="s">
        <v>178</v>
      </c>
      <c r="B32" s="36"/>
      <c r="C32" s="39"/>
      <c r="D32" s="67">
        <f>$B$21*C32*'4. 3HP &amp; 1HP cost calculation'!$G$38</f>
        <v>0</v>
      </c>
      <c r="E32" s="67">
        <f>$C$21*C32*'4. 3HP &amp; 1HP cost calculation'!$G$38</f>
        <v>0</v>
      </c>
      <c r="F32" s="67">
        <f>$D$21*C32*'4. 3HP &amp; 1HP cost calculation'!$G$38</f>
        <v>0</v>
      </c>
      <c r="H32" s="52"/>
      <c r="I32" s="47"/>
      <c r="J32" s="55"/>
    </row>
    <row r="33" spans="1:11">
      <c r="A33" s="52"/>
      <c r="B33" s="53"/>
      <c r="D33" s="53"/>
      <c r="E33" s="1"/>
      <c r="F33" s="1"/>
      <c r="H33" s="30"/>
      <c r="I33" s="47"/>
      <c r="J33" s="55"/>
      <c r="K33" s="1"/>
    </row>
    <row r="34" spans="1:11">
      <c r="A34" s="8"/>
      <c r="B34" s="55"/>
      <c r="C34" s="55"/>
      <c r="D34" s="49"/>
      <c r="E34" s="55"/>
      <c r="I34" s="1"/>
      <c r="J34" s="1"/>
      <c r="K34" s="1"/>
    </row>
    <row r="35" spans="1:11">
      <c r="A35" s="8"/>
      <c r="B35" s="163" t="s">
        <v>134</v>
      </c>
      <c r="C35" s="163" t="s">
        <v>132</v>
      </c>
      <c r="D35" s="164" t="s">
        <v>133</v>
      </c>
      <c r="E35" s="55"/>
      <c r="I35" s="1"/>
      <c r="J35" s="1"/>
      <c r="K35" s="1"/>
    </row>
    <row r="36" spans="1:11">
      <c r="A36" s="8" t="s">
        <v>169</v>
      </c>
      <c r="B36" s="165">
        <f>SUM(D24:D32)</f>
        <v>0</v>
      </c>
      <c r="C36" s="165">
        <f t="shared" ref="C36:D36" si="2">SUM(E24:E32)</f>
        <v>0</v>
      </c>
      <c r="D36" s="165">
        <f t="shared" si="2"/>
        <v>0</v>
      </c>
      <c r="E36" s="55"/>
      <c r="I36" s="1"/>
      <c r="J36" s="1"/>
      <c r="K36" s="1"/>
    </row>
    <row r="37" spans="1:11">
      <c r="A37" s="8"/>
      <c r="B37" s="166"/>
      <c r="C37" s="55"/>
      <c r="D37" s="49"/>
      <c r="E37" s="55"/>
      <c r="I37" s="1"/>
      <c r="J37" s="1"/>
      <c r="K37" s="1"/>
    </row>
    <row r="38" spans="1:11" ht="34">
      <c r="A38" s="27" t="s">
        <v>15</v>
      </c>
      <c r="B38" s="38"/>
      <c r="C38" s="36"/>
      <c r="D38" s="36"/>
      <c r="E38" s="145" t="s">
        <v>183</v>
      </c>
    </row>
    <row r="39" spans="1:11" ht="17">
      <c r="A39" s="27" t="s">
        <v>16</v>
      </c>
      <c r="B39" s="167">
        <f>B36+B38</f>
        <v>0</v>
      </c>
      <c r="C39" s="167">
        <f t="shared" ref="C39:D39" si="3">C36+C38</f>
        <v>0</v>
      </c>
      <c r="D39" s="167">
        <f t="shared" si="3"/>
        <v>0</v>
      </c>
    </row>
    <row r="40" spans="1:11">
      <c r="A40" s="9"/>
      <c r="B40" s="9"/>
      <c r="C40" s="9"/>
      <c r="D40" s="9"/>
      <c r="E40" s="9"/>
      <c r="F40" s="9"/>
      <c r="G40" s="9"/>
    </row>
    <row r="41" spans="1:11">
      <c r="A41" s="252" t="s">
        <v>100</v>
      </c>
      <c r="B41" s="252"/>
      <c r="C41" s="252"/>
      <c r="D41" s="252"/>
      <c r="E41" s="252"/>
    </row>
    <row r="42" spans="1:11">
      <c r="A42" s="12"/>
      <c r="B42" s="12"/>
      <c r="C42" s="12"/>
      <c r="D42" s="12"/>
      <c r="E42" s="12"/>
    </row>
    <row r="43" spans="1:11">
      <c r="A43" s="100"/>
      <c r="B43" s="100"/>
      <c r="C43" s="100" t="s">
        <v>26</v>
      </c>
      <c r="D43" s="100"/>
      <c r="E43" s="100"/>
    </row>
    <row r="44" spans="1:11" ht="51">
      <c r="A44" s="60" t="s">
        <v>78</v>
      </c>
      <c r="B44" s="36"/>
      <c r="C44" s="108" t="s">
        <v>131</v>
      </c>
      <c r="D44" s="60"/>
      <c r="E44" s="57"/>
    </row>
    <row r="45" spans="1:11">
      <c r="C45" s="8"/>
    </row>
    <row r="46" spans="1:11">
      <c r="A46" s="8" t="s">
        <v>129</v>
      </c>
      <c r="B46" s="143" t="s">
        <v>48</v>
      </c>
      <c r="C46" s="8" t="s">
        <v>79</v>
      </c>
      <c r="D46" s="8" t="s">
        <v>130</v>
      </c>
      <c r="E46" s="8" t="s">
        <v>28</v>
      </c>
    </row>
    <row r="47" spans="1:11" ht="34">
      <c r="A47" s="31" t="s">
        <v>122</v>
      </c>
      <c r="B47" s="61"/>
      <c r="C47" s="36"/>
      <c r="D47" s="36"/>
      <c r="E47" s="67">
        <f>C47*D47</f>
        <v>0</v>
      </c>
      <c r="F47" s="145" t="s">
        <v>484</v>
      </c>
    </row>
    <row r="48" spans="1:11">
      <c r="A48" s="31" t="s">
        <v>123</v>
      </c>
      <c r="B48" s="61"/>
      <c r="C48" s="36"/>
      <c r="D48" s="36"/>
      <c r="E48" s="67">
        <f>C48*D48</f>
        <v>0</v>
      </c>
    </row>
    <row r="49" spans="1:7">
      <c r="A49" s="31"/>
      <c r="B49" s="24"/>
      <c r="C49" s="53"/>
      <c r="D49" s="53"/>
      <c r="E49" s="53"/>
    </row>
    <row r="50" spans="1:7">
      <c r="A50" s="107" t="s">
        <v>127</v>
      </c>
      <c r="B50" s="143" t="s">
        <v>48</v>
      </c>
      <c r="C50" s="65" t="s">
        <v>128</v>
      </c>
      <c r="D50" s="8" t="s">
        <v>130</v>
      </c>
      <c r="E50" s="65" t="s">
        <v>116</v>
      </c>
      <c r="F50" s="107" t="s">
        <v>28</v>
      </c>
    </row>
    <row r="51" spans="1:7" ht="34">
      <c r="A51" s="31" t="s">
        <v>124</v>
      </c>
      <c r="B51" s="61"/>
      <c r="C51" s="36"/>
      <c r="D51" s="36"/>
      <c r="E51" s="36"/>
      <c r="F51" s="67">
        <f>C51*D51*E51</f>
        <v>0</v>
      </c>
      <c r="G51" s="217" t="s">
        <v>484</v>
      </c>
    </row>
    <row r="52" spans="1:7">
      <c r="A52" s="58" t="s">
        <v>125</v>
      </c>
      <c r="B52" s="36"/>
      <c r="C52" s="36"/>
      <c r="D52" s="36"/>
      <c r="E52" s="36"/>
      <c r="F52" s="67">
        <f>C52*E52</f>
        <v>0</v>
      </c>
    </row>
    <row r="53" spans="1:7">
      <c r="A53" s="58" t="s">
        <v>126</v>
      </c>
      <c r="B53" s="36"/>
      <c r="C53" s="36"/>
      <c r="D53" s="36"/>
      <c r="E53" s="36"/>
      <c r="F53" s="67">
        <f>C53*E53</f>
        <v>0</v>
      </c>
    </row>
    <row r="54" spans="1:7">
      <c r="A54" s="58"/>
      <c r="C54" s="3"/>
      <c r="E54" s="1"/>
    </row>
    <row r="55" spans="1:7" ht="34">
      <c r="A55" s="7" t="s">
        <v>17</v>
      </c>
      <c r="B55" s="36"/>
      <c r="C55" s="145" t="s">
        <v>117</v>
      </c>
    </row>
    <row r="56" spans="1:7" ht="34">
      <c r="A56" s="7" t="s">
        <v>116</v>
      </c>
      <c r="B56" s="106"/>
      <c r="C56" s="146" t="s">
        <v>118</v>
      </c>
    </row>
    <row r="57" spans="1:7" ht="17">
      <c r="A57" s="104" t="s">
        <v>119</v>
      </c>
      <c r="B57" s="67">
        <f>B55*B56</f>
        <v>0</v>
      </c>
    </row>
    <row r="58" spans="1:7">
      <c r="A58" s="104"/>
      <c r="B58" s="49"/>
    </row>
    <row r="59" spans="1:7">
      <c r="A59" s="8" t="s">
        <v>121</v>
      </c>
      <c r="B59" s="113">
        <f>(SUM(E47:E48))+(SUM(F51:F53))+B57</f>
        <v>0</v>
      </c>
    </row>
    <row r="60" spans="1:7">
      <c r="A60" s="9"/>
      <c r="B60" s="9"/>
      <c r="C60" s="9"/>
      <c r="D60" s="9"/>
      <c r="E60" s="9"/>
      <c r="F60" s="9"/>
      <c r="G60" s="9"/>
    </row>
    <row r="61" spans="1:7">
      <c r="A61" s="252" t="s">
        <v>18</v>
      </c>
      <c r="B61" s="252"/>
      <c r="C61" s="252"/>
      <c r="D61" s="252"/>
      <c r="E61" s="252"/>
    </row>
    <row r="62" spans="1:7">
      <c r="A62" s="12"/>
      <c r="B62" s="12"/>
      <c r="C62" s="12"/>
      <c r="D62" s="12"/>
      <c r="E62" s="12"/>
    </row>
    <row r="63" spans="1:7">
      <c r="A63" t="s">
        <v>19</v>
      </c>
      <c r="B63" s="42"/>
      <c r="C63" s="143" t="s">
        <v>48</v>
      </c>
    </row>
    <row r="64" spans="1:7" ht="34">
      <c r="A64" t="s">
        <v>20</v>
      </c>
      <c r="B64" s="37">
        <v>0</v>
      </c>
      <c r="C64" s="40" t="s">
        <v>56</v>
      </c>
      <c r="D64" s="7"/>
    </row>
    <row r="65" spans="1:7">
      <c r="B65" s="47"/>
      <c r="C65" s="40"/>
      <c r="D65" s="7"/>
    </row>
    <row r="66" spans="1:7">
      <c r="B66" s="47"/>
      <c r="C66" s="40"/>
      <c r="D66" s="7"/>
    </row>
    <row r="67" spans="1:7">
      <c r="B67" s="147" t="s">
        <v>66</v>
      </c>
      <c r="C67" s="147" t="s">
        <v>120</v>
      </c>
      <c r="D67" s="100"/>
    </row>
    <row r="68" spans="1:7">
      <c r="B68" s="8" t="s">
        <v>80</v>
      </c>
      <c r="C68" s="100" t="s">
        <v>81</v>
      </c>
      <c r="D68" s="100" t="s">
        <v>28</v>
      </c>
    </row>
    <row r="69" spans="1:7">
      <c r="A69" t="s">
        <v>21</v>
      </c>
      <c r="B69" s="36"/>
      <c r="C69" s="105"/>
      <c r="D69" s="67">
        <f>B69*C69</f>
        <v>0</v>
      </c>
    </row>
    <row r="70" spans="1:7">
      <c r="A70" t="s">
        <v>22</v>
      </c>
      <c r="B70" s="36"/>
      <c r="C70" s="105"/>
      <c r="D70" s="67">
        <f>B70*C70</f>
        <v>0</v>
      </c>
    </row>
    <row r="71" spans="1:7">
      <c r="A71" t="s">
        <v>23</v>
      </c>
      <c r="B71" s="36"/>
      <c r="C71" s="105"/>
      <c r="D71" s="67">
        <f>B71*C71</f>
        <v>0</v>
      </c>
    </row>
    <row r="72" spans="1:7">
      <c r="A72" s="8" t="s">
        <v>24</v>
      </c>
      <c r="B72" s="114">
        <f>SUM(D69:D71)</f>
        <v>0</v>
      </c>
    </row>
    <row r="73" spans="1:7">
      <c r="A73" s="11" t="s">
        <v>25</v>
      </c>
      <c r="B73" s="109">
        <f>B39+B59+B72</f>
        <v>0</v>
      </c>
      <c r="C73" s="9"/>
      <c r="D73" s="9"/>
      <c r="E73" s="9"/>
      <c r="F73" s="9"/>
      <c r="G73" s="9"/>
    </row>
  </sheetData>
  <mergeCells count="8">
    <mergeCell ref="A1:D1"/>
    <mergeCell ref="A17:E17"/>
    <mergeCell ref="A41:E41"/>
    <mergeCell ref="A61:E61"/>
    <mergeCell ref="B8:D8"/>
    <mergeCell ref="A5:E5"/>
    <mergeCell ref="A7:D7"/>
    <mergeCell ref="D22:F2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Lists!$A$5:$A$6</xm:f>
          </x14:formula1>
          <xm:sqref>B24:B32 B44 B47:B48 B51:B53</xm:sqref>
        </x14:dataValidation>
        <x14:dataValidation type="list" allowBlank="1" showInputMessage="1" showErrorMessage="1" xr:uid="{00000000-0002-0000-0400-000001000000}">
          <x14:formula1>
            <xm:f>Lists!$B$5:$B$7</xm:f>
          </x14:formula1>
          <xm:sqref>B63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6"/>
  <sheetViews>
    <sheetView topLeftCell="A56" workbookViewId="0">
      <selection activeCell="A66" sqref="A66:F66"/>
    </sheetView>
  </sheetViews>
  <sheetFormatPr baseColWidth="10" defaultColWidth="11" defaultRowHeight="16"/>
  <cols>
    <col min="1" max="1" width="81.5" customWidth="1"/>
    <col min="2" max="2" width="36.5" customWidth="1"/>
    <col min="3" max="3" width="41.33203125" customWidth="1"/>
    <col min="4" max="4" width="33.5" customWidth="1"/>
    <col min="5" max="5" width="29.5" customWidth="1"/>
    <col min="6" max="6" width="24.33203125" customWidth="1"/>
    <col min="7" max="7" width="24" customWidth="1"/>
    <col min="8" max="8" width="27.83203125" customWidth="1"/>
  </cols>
  <sheetData>
    <row r="1" spans="1:9" s="26" customFormat="1" ht="24">
      <c r="A1" s="253" t="s">
        <v>61</v>
      </c>
      <c r="B1" s="253"/>
      <c r="C1" s="253"/>
      <c r="D1" s="253"/>
    </row>
    <row r="2" spans="1:9" s="31" customFormat="1">
      <c r="A2" s="147" t="s">
        <v>54</v>
      </c>
      <c r="B2" s="32"/>
      <c r="C2" s="32"/>
      <c r="D2" s="32"/>
    </row>
    <row r="3" spans="1:9" s="31" customFormat="1">
      <c r="A3" s="25"/>
      <c r="B3" s="32"/>
      <c r="C3" s="32"/>
      <c r="D3" s="32"/>
    </row>
    <row r="4" spans="1:9" s="31" customFormat="1">
      <c r="A4" s="33"/>
      <c r="B4" s="34"/>
      <c r="C4" s="34"/>
      <c r="D4" s="34"/>
      <c r="E4" s="35"/>
      <c r="F4" s="35"/>
      <c r="G4" s="35"/>
      <c r="H4" s="35"/>
      <c r="I4" s="35"/>
    </row>
    <row r="5" spans="1:9" s="31" customFormat="1">
      <c r="A5" s="255" t="s">
        <v>63</v>
      </c>
      <c r="B5" s="255"/>
      <c r="C5" s="255"/>
      <c r="D5" s="255"/>
      <c r="E5" s="255"/>
      <c r="F5" s="255"/>
    </row>
    <row r="6" spans="1:9" s="31" customFormat="1">
      <c r="A6" s="101"/>
      <c r="B6" s="101"/>
      <c r="C6" s="101"/>
      <c r="D6" s="101"/>
      <c r="E6" s="101"/>
      <c r="F6" s="101"/>
    </row>
    <row r="7" spans="1:9" s="31" customFormat="1">
      <c r="A7" s="259" t="s">
        <v>163</v>
      </c>
      <c r="B7" s="259"/>
      <c r="C7" s="259"/>
      <c r="D7" s="259"/>
      <c r="E7" s="259"/>
      <c r="F7" s="101"/>
    </row>
    <row r="8" spans="1:9" s="31" customFormat="1">
      <c r="A8" s="111"/>
      <c r="B8" s="111"/>
      <c r="C8" s="111"/>
      <c r="D8" s="111"/>
      <c r="E8" s="101"/>
      <c r="F8" s="101"/>
    </row>
    <row r="9" spans="1:9">
      <c r="A9" s="2" t="s">
        <v>1</v>
      </c>
      <c r="B9" s="258" t="s">
        <v>0</v>
      </c>
      <c r="C9" s="258"/>
      <c r="E9" s="2"/>
    </row>
    <row r="10" spans="1:9">
      <c r="A10" s="2"/>
      <c r="B10" s="102"/>
      <c r="C10" s="252" t="s">
        <v>86</v>
      </c>
      <c r="D10" s="252"/>
      <c r="E10" s="252"/>
      <c r="F10" s="252" t="s">
        <v>30</v>
      </c>
      <c r="G10" s="252"/>
      <c r="H10" s="252"/>
    </row>
    <row r="11" spans="1:9" ht="16" customHeight="1">
      <c r="A11" s="41" t="s">
        <v>27</v>
      </c>
      <c r="B11" s="143" t="s">
        <v>52</v>
      </c>
      <c r="C11" s="8" t="s">
        <v>134</v>
      </c>
      <c r="D11" s="8" t="s">
        <v>132</v>
      </c>
      <c r="E11" s="64" t="s">
        <v>133</v>
      </c>
      <c r="F11" s="8" t="s">
        <v>134</v>
      </c>
      <c r="G11" s="8" t="s">
        <v>132</v>
      </c>
      <c r="H11" s="64" t="s">
        <v>133</v>
      </c>
    </row>
    <row r="12" spans="1:9" ht="16" customHeight="1">
      <c r="A12" s="30" t="s">
        <v>64</v>
      </c>
      <c r="B12" s="36"/>
      <c r="C12" s="36"/>
      <c r="D12" s="36"/>
      <c r="E12" s="36"/>
      <c r="F12" s="36"/>
      <c r="G12" s="36"/>
      <c r="H12" s="36"/>
    </row>
    <row r="13" spans="1:9">
      <c r="A13" s="30" t="s">
        <v>65</v>
      </c>
      <c r="B13" s="97"/>
      <c r="C13" s="36"/>
      <c r="D13" s="36"/>
      <c r="E13" s="36"/>
      <c r="F13" s="36"/>
      <c r="G13" s="36"/>
      <c r="H13" s="36"/>
    </row>
    <row r="14" spans="1:9">
      <c r="A14" s="8"/>
      <c r="B14" s="65" t="s">
        <v>28</v>
      </c>
      <c r="C14" s="37">
        <f t="shared" ref="C14:H14" si="0">C12+C13</f>
        <v>0</v>
      </c>
      <c r="D14" s="37">
        <f t="shared" si="0"/>
        <v>0</v>
      </c>
      <c r="E14" s="37">
        <f t="shared" si="0"/>
        <v>0</v>
      </c>
      <c r="F14" s="37">
        <f t="shared" si="0"/>
        <v>0</v>
      </c>
      <c r="G14" s="37">
        <f t="shared" si="0"/>
        <v>0</v>
      </c>
      <c r="H14" s="37">
        <f t="shared" si="0"/>
        <v>0</v>
      </c>
    </row>
    <row r="15" spans="1:9">
      <c r="B15" s="53"/>
      <c r="C15" s="66"/>
    </row>
    <row r="16" spans="1:9">
      <c r="A16" s="9"/>
      <c r="B16" s="9"/>
      <c r="C16" s="9"/>
      <c r="D16" s="9"/>
      <c r="E16" s="9"/>
      <c r="F16" s="9"/>
      <c r="G16" s="9"/>
      <c r="H16" s="9"/>
      <c r="I16" s="9"/>
    </row>
    <row r="17" spans="1:6">
      <c r="A17" s="252" t="s">
        <v>12</v>
      </c>
      <c r="B17" s="252"/>
      <c r="C17" s="252"/>
      <c r="D17" s="252"/>
      <c r="E17" s="252"/>
      <c r="F17" s="252"/>
    </row>
    <row r="18" spans="1:6">
      <c r="A18" s="59"/>
      <c r="B18" s="8" t="s">
        <v>86</v>
      </c>
      <c r="C18" s="59"/>
      <c r="D18" s="59"/>
      <c r="E18" s="59"/>
      <c r="F18" s="59"/>
    </row>
    <row r="19" spans="1:6">
      <c r="A19" s="41"/>
      <c r="B19" s="8" t="s">
        <v>134</v>
      </c>
      <c r="C19" s="59" t="s">
        <v>132</v>
      </c>
      <c r="D19" s="59" t="s">
        <v>133</v>
      </c>
      <c r="E19" s="59"/>
      <c r="F19" s="59"/>
    </row>
    <row r="20" spans="1:6" ht="34">
      <c r="A20" s="204" t="s">
        <v>457</v>
      </c>
      <c r="B20" s="39"/>
      <c r="C20" s="39"/>
      <c r="D20" s="39"/>
      <c r="E20" s="145" t="s">
        <v>481</v>
      </c>
      <c r="F20" s="203"/>
    </row>
    <row r="21" spans="1:6">
      <c r="A21" s="204" t="s">
        <v>11</v>
      </c>
      <c r="B21" s="37">
        <f>C14*B20</f>
        <v>0</v>
      </c>
      <c r="C21" s="37">
        <f t="shared" ref="C21:D21" si="1">D14*C20</f>
        <v>0</v>
      </c>
      <c r="D21" s="37">
        <f t="shared" si="1"/>
        <v>0</v>
      </c>
      <c r="E21" s="59"/>
      <c r="F21" s="59"/>
    </row>
    <row r="22" spans="1:6">
      <c r="A22" s="59"/>
      <c r="B22" s="59"/>
      <c r="C22" s="59"/>
      <c r="D22" s="59"/>
      <c r="E22" s="59"/>
      <c r="F22" s="59"/>
    </row>
    <row r="23" spans="1:6">
      <c r="A23" s="159"/>
      <c r="B23" s="159"/>
      <c r="C23" s="159"/>
      <c r="D23" s="252" t="s">
        <v>89</v>
      </c>
      <c r="E23" s="252"/>
      <c r="F23" s="252"/>
    </row>
    <row r="24" spans="1:6" ht="34">
      <c r="A24" s="41" t="s">
        <v>13</v>
      </c>
      <c r="B24" s="143" t="s">
        <v>52</v>
      </c>
      <c r="C24" s="144" t="s">
        <v>68</v>
      </c>
      <c r="D24" s="159" t="s">
        <v>134</v>
      </c>
      <c r="E24" s="59" t="s">
        <v>132</v>
      </c>
      <c r="F24" s="59" t="s">
        <v>133</v>
      </c>
    </row>
    <row r="25" spans="1:6">
      <c r="A25" s="30" t="s">
        <v>496</v>
      </c>
      <c r="B25" s="36"/>
      <c r="C25" s="69"/>
      <c r="D25" s="115">
        <f>$B$21*C25*'3. Drug cost calculations'!$E$20</f>
        <v>0</v>
      </c>
      <c r="E25" s="115">
        <f>$C$21*C25*'3. Drug cost calculations'!$E$20</f>
        <v>0</v>
      </c>
      <c r="F25" s="115">
        <f>$D$21*C25*'3. Drug cost calculations'!$E$20</f>
        <v>0</v>
      </c>
    </row>
    <row r="26" spans="1:6">
      <c r="A26" s="30" t="s">
        <v>497</v>
      </c>
      <c r="B26" s="36"/>
      <c r="C26" s="69"/>
      <c r="D26" s="115">
        <f>$B$21*C26*'3. Drug cost calculations'!$G$20</f>
        <v>0</v>
      </c>
      <c r="E26" s="115">
        <f>$C$21*C26*'3. Drug cost calculations'!$G$20</f>
        <v>0</v>
      </c>
      <c r="F26" s="115">
        <f>$D$21*C26*'3. Drug cost calculations'!$G$20</f>
        <v>0</v>
      </c>
    </row>
    <row r="27" spans="1:6">
      <c r="A27" s="51" t="s">
        <v>90</v>
      </c>
      <c r="B27" s="36"/>
      <c r="C27" s="69"/>
      <c r="D27" s="115">
        <f>$B$21*C27*'3. Drug cost calculations'!$E$39</f>
        <v>0</v>
      </c>
      <c r="E27" s="115">
        <f>$C$21*C27*'3. Drug cost calculations'!$E$39</f>
        <v>0</v>
      </c>
      <c r="F27" s="115">
        <f>$D$21*C27*'3. Drug cost calculations'!$E$39</f>
        <v>0</v>
      </c>
    </row>
    <row r="28" spans="1:6">
      <c r="A28" s="30" t="s">
        <v>487</v>
      </c>
      <c r="B28" s="36"/>
      <c r="C28" s="69"/>
      <c r="D28" s="115">
        <f>$B$21*C28*'3. Drug cost calculations'!E49</f>
        <v>0</v>
      </c>
      <c r="E28" s="115">
        <f>$C$21*C28*'3. Drug cost calculations'!F49</f>
        <v>0</v>
      </c>
      <c r="F28" s="115">
        <f>$D$21*C28*'3. Drug cost calculations'!G49</f>
        <v>0</v>
      </c>
    </row>
    <row r="29" spans="1:6">
      <c r="A29" s="30" t="s">
        <v>91</v>
      </c>
      <c r="B29" s="36"/>
      <c r="C29" s="69"/>
      <c r="D29" s="115">
        <f>$B$21*C29*'4. 3HP &amp; 1HP cost calculation'!G19</f>
        <v>0</v>
      </c>
      <c r="E29" s="115">
        <f>$C$21*C29*'4. 3HP &amp; 1HP cost calculation'!G19</f>
        <v>0</v>
      </c>
      <c r="F29" s="115">
        <f>$D$21*C29*'4. 3HP &amp; 1HP cost calculation'!G19</f>
        <v>0</v>
      </c>
    </row>
    <row r="30" spans="1:6" s="1" customFormat="1" ht="17">
      <c r="A30" s="161" t="s">
        <v>179</v>
      </c>
      <c r="B30" s="36"/>
      <c r="C30" s="39"/>
      <c r="D30" s="67">
        <f>$B$21*C30*'4. 3HP &amp; 1HP cost calculation'!$G$38</f>
        <v>0</v>
      </c>
      <c r="E30" s="67">
        <f>$C$21*C30*'4. 3HP &amp; 1HP cost calculation'!$G$38</f>
        <v>0</v>
      </c>
      <c r="F30" s="67">
        <f>$D$21*C30*'4. 3HP &amp; 1HP cost calculation'!$G$38</f>
        <v>0</v>
      </c>
    </row>
    <row r="31" spans="1:6">
      <c r="A31" s="52" t="s">
        <v>115</v>
      </c>
      <c r="B31" s="36"/>
      <c r="C31" s="39"/>
      <c r="D31" s="115">
        <f>$B$21*C31*'4. 3HP &amp; 1HP cost calculation'!$G$46</f>
        <v>0</v>
      </c>
      <c r="E31" s="115">
        <f>$C$21*C31*'4. 3HP &amp; 1HP cost calculation'!$G$46</f>
        <v>0</v>
      </c>
      <c r="F31" s="115">
        <f>$D$21*C31*'4. 3HP &amp; 1HP cost calculation'!$G$46</f>
        <v>0</v>
      </c>
    </row>
    <row r="32" spans="1:6" s="1" customFormat="1" ht="34">
      <c r="A32" s="161" t="s">
        <v>180</v>
      </c>
      <c r="B32" s="36"/>
      <c r="C32" s="39"/>
      <c r="D32" s="115">
        <f>$B$21*C32*'4. 3HP &amp; 1HP cost calculation'!$G$54</f>
        <v>0</v>
      </c>
      <c r="E32" s="115">
        <f>$C$21*C32*'4. 3HP &amp; 1HP cost calculation'!$G$54</f>
        <v>0</v>
      </c>
      <c r="F32" s="115">
        <f>$D$21*C32*'4. 3HP &amp; 1HP cost calculation'!$G$54</f>
        <v>0</v>
      </c>
    </row>
    <row r="33" spans="1:6">
      <c r="A33" s="59"/>
      <c r="B33" s="162"/>
      <c r="C33" s="162"/>
      <c r="D33" s="162"/>
      <c r="E33" s="59"/>
      <c r="F33" s="59"/>
    </row>
    <row r="34" spans="1:6">
      <c r="A34" s="8" t="s">
        <v>14</v>
      </c>
      <c r="B34" s="36"/>
      <c r="C34" s="39"/>
      <c r="D34" s="67">
        <f>$B$21*C34*'3. Drug cost calculations'!$E$58</f>
        <v>0</v>
      </c>
      <c r="E34" s="67">
        <f>$C$21*C34*'3. Drug cost calculations'!$E$58</f>
        <v>0</v>
      </c>
      <c r="F34" s="67">
        <f>$D$21*C34*'3. Drug cost calculations'!$E$58</f>
        <v>0</v>
      </c>
    </row>
    <row r="35" spans="1:6">
      <c r="A35" s="8"/>
      <c r="B35" s="47"/>
      <c r="C35" s="55"/>
      <c r="D35" s="47"/>
      <c r="E35" s="59"/>
      <c r="F35" s="59"/>
    </row>
    <row r="36" spans="1:6">
      <c r="A36" s="59"/>
      <c r="B36" s="8" t="s">
        <v>30</v>
      </c>
      <c r="C36" s="59"/>
      <c r="D36" s="59"/>
      <c r="E36" s="59"/>
      <c r="F36" s="59"/>
    </row>
    <row r="37" spans="1:6">
      <c r="A37" s="41"/>
      <c r="B37" s="8" t="s">
        <v>134</v>
      </c>
      <c r="C37" s="41" t="s">
        <v>132</v>
      </c>
      <c r="D37" s="8" t="s">
        <v>133</v>
      </c>
    </row>
    <row r="38" spans="1:6" ht="34">
      <c r="A38" s="204" t="s">
        <v>457</v>
      </c>
      <c r="B38" s="39"/>
      <c r="C38" s="39"/>
      <c r="D38" s="39"/>
      <c r="E38" s="145" t="s">
        <v>481</v>
      </c>
    </row>
    <row r="39" spans="1:6">
      <c r="A39" s="204" t="s">
        <v>11</v>
      </c>
      <c r="B39" s="37">
        <f>F14*B38</f>
        <v>0</v>
      </c>
      <c r="C39" s="37">
        <f>G14*C38</f>
        <v>0</v>
      </c>
      <c r="D39" s="37">
        <f>H14*D38</f>
        <v>0</v>
      </c>
    </row>
    <row r="40" spans="1:6">
      <c r="B40" s="47"/>
      <c r="C40" s="47"/>
      <c r="D40" s="47"/>
      <c r="E40" s="52"/>
      <c r="F40" s="52"/>
    </row>
    <row r="41" spans="1:6">
      <c r="B41" s="47"/>
      <c r="C41" s="47"/>
      <c r="D41" s="252" t="s">
        <v>88</v>
      </c>
      <c r="E41" s="252"/>
      <c r="F41" s="252"/>
    </row>
    <row r="42" spans="1:6" ht="34">
      <c r="A42" s="41" t="s">
        <v>13</v>
      </c>
      <c r="B42" s="143" t="s">
        <v>52</v>
      </c>
      <c r="C42" s="144" t="s">
        <v>68</v>
      </c>
      <c r="D42" s="8" t="s">
        <v>134</v>
      </c>
      <c r="E42" s="8" t="s">
        <v>132</v>
      </c>
      <c r="F42" s="8" t="s">
        <v>133</v>
      </c>
    </row>
    <row r="43" spans="1:6">
      <c r="A43" s="30" t="s">
        <v>492</v>
      </c>
      <c r="B43" s="36"/>
      <c r="C43" s="39"/>
      <c r="D43" s="67">
        <f>$B$39*C43*'3. Drug cost calculations'!$E$19</f>
        <v>0</v>
      </c>
      <c r="E43" s="67">
        <f>$C$39*C43*'3. Drug cost calculations'!$E$19</f>
        <v>0</v>
      </c>
      <c r="F43" s="67">
        <f>$D$39*C43*'3. Drug cost calculations'!$E$19</f>
        <v>0</v>
      </c>
    </row>
    <row r="44" spans="1:6">
      <c r="A44" s="30" t="s">
        <v>493</v>
      </c>
      <c r="B44" s="36"/>
      <c r="C44" s="39"/>
      <c r="D44" s="67">
        <f>$B$39*C44*'3. Drug cost calculations'!$G$19</f>
        <v>0</v>
      </c>
      <c r="E44" s="67">
        <f>$C$39*C44*'3. Drug cost calculations'!$G$19</f>
        <v>0</v>
      </c>
      <c r="F44" s="67">
        <f>$D$39*C44*'3. Drug cost calculations'!$G$19</f>
        <v>0</v>
      </c>
    </row>
    <row r="45" spans="1:6">
      <c r="A45" s="30" t="s">
        <v>494</v>
      </c>
      <c r="B45" s="36"/>
      <c r="C45" s="39"/>
      <c r="D45" s="67">
        <f>$B$39*C45*'3. Drug cost calculations'!$E$28</f>
        <v>0</v>
      </c>
      <c r="E45" s="67">
        <f>$C$39*C45*'3. Drug cost calculations'!$E$28</f>
        <v>0</v>
      </c>
      <c r="F45" s="67">
        <f>$D$39*C45*'3. Drug cost calculations'!$E$28</f>
        <v>0</v>
      </c>
    </row>
    <row r="46" spans="1:6">
      <c r="A46" s="30" t="s">
        <v>495</v>
      </c>
      <c r="B46" s="36"/>
      <c r="C46" s="39"/>
      <c r="D46" s="67">
        <f>$B$39*C46*'3. Drug cost calculations'!$G$28</f>
        <v>0</v>
      </c>
      <c r="E46" s="67">
        <f>$C$39*C46*'3. Drug cost calculations'!$G$28</f>
        <v>0</v>
      </c>
      <c r="F46" s="67">
        <f>$D$39*C46*'3. Drug cost calculations'!$G$28</f>
        <v>0</v>
      </c>
    </row>
    <row r="47" spans="1:6">
      <c r="A47" s="51" t="s">
        <v>74</v>
      </c>
      <c r="B47" s="36"/>
      <c r="C47" s="39"/>
      <c r="D47" s="67">
        <f>$B$39*C47*'3. Drug cost calculations'!$E$38</f>
        <v>0</v>
      </c>
      <c r="E47" s="67">
        <f>$C$39*C47*'3. Drug cost calculations'!$E$38</f>
        <v>0</v>
      </c>
      <c r="F47" s="67">
        <f>$D$39*C47*'3. Drug cost calculations'!$E$38</f>
        <v>0</v>
      </c>
    </row>
    <row r="48" spans="1:6">
      <c r="A48" s="30" t="s">
        <v>75</v>
      </c>
      <c r="B48" s="36"/>
      <c r="C48" s="39"/>
      <c r="D48" s="67">
        <f>$B$39*C48*'3. Drug cost calculations'!$E$48</f>
        <v>0</v>
      </c>
      <c r="E48" s="67">
        <f>$C$39*C48*'3. Drug cost calculations'!$E$48</f>
        <v>0</v>
      </c>
      <c r="F48" s="67">
        <f>$D$39*C48*'3. Drug cost calculations'!$E$48</f>
        <v>0</v>
      </c>
    </row>
    <row r="49" spans="1:9">
      <c r="A49" s="174" t="s">
        <v>487</v>
      </c>
      <c r="B49" s="36"/>
      <c r="C49" s="39"/>
      <c r="D49" s="67">
        <f>$B$39*C49*'3. Drug cost calculations'!$E$49</f>
        <v>0</v>
      </c>
      <c r="E49" s="67">
        <f>$C$39*C49*'3. Drug cost calculations'!$E$49</f>
        <v>0</v>
      </c>
      <c r="F49" s="67">
        <f>$D$39*C49*'3. Drug cost calculations'!$E$49</f>
        <v>0</v>
      </c>
    </row>
    <row r="50" spans="1:9">
      <c r="A50" s="30" t="s">
        <v>77</v>
      </c>
      <c r="B50" s="36"/>
      <c r="C50" s="39"/>
      <c r="D50" s="67">
        <f>$B$39*C50*'4. 3HP &amp; 1HP cost calculation'!$G$19</f>
        <v>0</v>
      </c>
      <c r="E50" s="67">
        <f>$C$39*C50*'4. 3HP &amp; 1HP cost calculation'!$G$19</f>
        <v>0</v>
      </c>
      <c r="F50" s="67">
        <f>$D$39*C50*'4. 3HP &amp; 1HP cost calculation'!$G$19</f>
        <v>0</v>
      </c>
    </row>
    <row r="51" spans="1:9">
      <c r="A51" s="174" t="s">
        <v>480</v>
      </c>
      <c r="B51" s="36"/>
      <c r="C51" s="39"/>
      <c r="D51" s="67">
        <f>$B$39*C51*'4. 3HP &amp; 1HP cost calculation'!$G$29</f>
        <v>0</v>
      </c>
      <c r="E51" s="67">
        <f>$C$39*C51*'3. Drug cost calculations'!$F$29</f>
        <v>0</v>
      </c>
      <c r="F51" s="67">
        <f>$D$39*C51*'3. Drug cost calculations'!$F$29</f>
        <v>0</v>
      </c>
    </row>
    <row r="52" spans="1:9">
      <c r="A52" s="52"/>
      <c r="B52" s="53"/>
      <c r="C52" s="54"/>
      <c r="D52" s="53"/>
    </row>
    <row r="53" spans="1:9">
      <c r="A53" s="8"/>
      <c r="B53" s="55"/>
      <c r="C53" s="55"/>
      <c r="D53" s="49"/>
    </row>
    <row r="54" spans="1:9">
      <c r="A54" s="8"/>
      <c r="B54" s="163" t="s">
        <v>134</v>
      </c>
      <c r="C54" s="163" t="s">
        <v>132</v>
      </c>
      <c r="D54" s="164" t="s">
        <v>133</v>
      </c>
    </row>
    <row r="55" spans="1:9">
      <c r="A55" s="8" t="s">
        <v>169</v>
      </c>
      <c r="B55" s="149">
        <f>SUM(D25:D34)+SUM(D43:D51)</f>
        <v>0</v>
      </c>
      <c r="C55" s="149">
        <f>SUM(E25:E34)+SUM(E43:E51)</f>
        <v>0</v>
      </c>
      <c r="D55" s="149">
        <f>SUM(F25:F34)+SUM(F43:F51)</f>
        <v>0</v>
      </c>
    </row>
    <row r="56" spans="1:9">
      <c r="A56" s="8"/>
      <c r="B56" s="55"/>
      <c r="D56" s="47"/>
    </row>
    <row r="57" spans="1:9" ht="34">
      <c r="A57" s="4" t="s">
        <v>15</v>
      </c>
      <c r="B57" s="38"/>
      <c r="C57" s="36"/>
      <c r="D57" s="36"/>
      <c r="E57" s="145" t="s">
        <v>183</v>
      </c>
    </row>
    <row r="58" spans="1:9" ht="17">
      <c r="A58" s="27" t="s">
        <v>16</v>
      </c>
      <c r="B58" s="112">
        <f>B55+B57</f>
        <v>0</v>
      </c>
      <c r="C58" s="112">
        <f t="shared" ref="C58:D58" si="2">C55+C57</f>
        <v>0</v>
      </c>
      <c r="D58" s="112">
        <f t="shared" si="2"/>
        <v>0</v>
      </c>
    </row>
    <row r="59" spans="1:9">
      <c r="A59" s="9"/>
      <c r="B59" s="9"/>
      <c r="C59" s="9"/>
      <c r="D59" s="9"/>
      <c r="E59" s="9"/>
      <c r="F59" s="9"/>
      <c r="G59" s="9"/>
      <c r="H59" s="9"/>
      <c r="I59" s="9"/>
    </row>
    <row r="60" spans="1:9">
      <c r="A60" s="252" t="s">
        <v>100</v>
      </c>
      <c r="B60" s="252"/>
      <c r="C60" s="252"/>
      <c r="D60" s="252"/>
    </row>
    <row r="61" spans="1:9">
      <c r="A61" s="100"/>
      <c r="B61" s="100"/>
      <c r="C61" s="100"/>
    </row>
    <row r="62" spans="1:9" ht="34">
      <c r="A62" s="3" t="s">
        <v>17</v>
      </c>
      <c r="B62" s="43"/>
      <c r="C62" s="145" t="s">
        <v>117</v>
      </c>
    </row>
    <row r="63" spans="1:9" ht="34">
      <c r="A63" s="3" t="s">
        <v>116</v>
      </c>
      <c r="B63" s="43"/>
      <c r="C63" s="146" t="s">
        <v>118</v>
      </c>
    </row>
    <row r="64" spans="1:9" ht="17">
      <c r="A64" s="104" t="s">
        <v>119</v>
      </c>
      <c r="B64" s="114">
        <f>B62*B63</f>
        <v>0</v>
      </c>
    </row>
    <row r="65" spans="1:9">
      <c r="A65" s="9"/>
      <c r="B65" s="9"/>
      <c r="C65" s="9"/>
      <c r="D65" s="9"/>
      <c r="E65" s="9"/>
      <c r="F65" s="9"/>
      <c r="G65" s="9"/>
      <c r="H65" s="9"/>
      <c r="I65" s="9"/>
    </row>
    <row r="66" spans="1:9">
      <c r="A66" s="252" t="s">
        <v>18</v>
      </c>
      <c r="B66" s="252"/>
      <c r="C66" s="252"/>
      <c r="D66" s="252"/>
      <c r="E66" s="252"/>
      <c r="F66" s="252"/>
    </row>
    <row r="67" spans="1:9">
      <c r="A67" s="59"/>
      <c r="B67" s="59"/>
      <c r="C67" s="59"/>
      <c r="D67" s="59"/>
      <c r="E67" s="59"/>
      <c r="F67" s="59"/>
    </row>
    <row r="68" spans="1:9">
      <c r="A68" s="59"/>
      <c r="B68" s="147" t="s">
        <v>66</v>
      </c>
      <c r="C68" s="147" t="s">
        <v>120</v>
      </c>
      <c r="D68" s="59"/>
      <c r="E68" s="59"/>
      <c r="F68" s="59"/>
      <c r="G68" s="59"/>
    </row>
    <row r="69" spans="1:9">
      <c r="A69" s="12"/>
      <c r="B69" s="8" t="s">
        <v>80</v>
      </c>
      <c r="C69" s="12" t="s">
        <v>81</v>
      </c>
      <c r="D69" s="12" t="s">
        <v>28</v>
      </c>
      <c r="E69" s="12"/>
      <c r="F69" s="12"/>
    </row>
    <row r="70" spans="1:9">
      <c r="A70" t="s">
        <v>21</v>
      </c>
      <c r="B70" s="36"/>
      <c r="C70" s="36"/>
      <c r="D70" s="67">
        <f>B70*C70</f>
        <v>0</v>
      </c>
      <c r="E70" s="25"/>
    </row>
    <row r="71" spans="1:9" ht="17">
      <c r="A71" s="3" t="s">
        <v>23</v>
      </c>
      <c r="B71" s="36"/>
      <c r="C71" s="36"/>
      <c r="D71" s="67">
        <f>B71*C71</f>
        <v>0</v>
      </c>
      <c r="E71" s="25"/>
    </row>
    <row r="72" spans="1:9">
      <c r="A72" s="8" t="s">
        <v>24</v>
      </c>
      <c r="B72" s="116">
        <f>D70+D71</f>
        <v>0</v>
      </c>
      <c r="C72" s="25"/>
    </row>
    <row r="73" spans="1:9">
      <c r="A73" s="11" t="s">
        <v>25</v>
      </c>
      <c r="B73" s="117">
        <f>B58+B62+B72</f>
        <v>0</v>
      </c>
      <c r="C73" s="9"/>
      <c r="D73" s="9"/>
      <c r="E73" s="9"/>
      <c r="F73" s="9"/>
      <c r="G73" s="9"/>
      <c r="H73" s="9"/>
      <c r="I73" s="9"/>
    </row>
    <row r="76" spans="1:9">
      <c r="B76" s="12"/>
    </row>
  </sheetData>
  <mergeCells count="11">
    <mergeCell ref="A66:F66"/>
    <mergeCell ref="A5:F5"/>
    <mergeCell ref="A1:D1"/>
    <mergeCell ref="A17:F17"/>
    <mergeCell ref="B9:C9"/>
    <mergeCell ref="A60:D60"/>
    <mergeCell ref="C10:E10"/>
    <mergeCell ref="F10:H10"/>
    <mergeCell ref="A7:E7"/>
    <mergeCell ref="D23:F23"/>
    <mergeCell ref="D41:F4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Lists!$A$5:$A$6</xm:f>
          </x14:formula1>
          <xm:sqref>B12:B13 B43:B51 B34:B35 B25:B32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workbookViewId="0">
      <selection activeCell="F43" sqref="F43"/>
    </sheetView>
  </sheetViews>
  <sheetFormatPr baseColWidth="10" defaultColWidth="10.5" defaultRowHeight="16"/>
  <cols>
    <col min="1" max="1" width="32.33203125" customWidth="1"/>
    <col min="2" max="2" width="29.5" customWidth="1"/>
    <col min="3" max="3" width="38" customWidth="1"/>
    <col min="4" max="4" width="33" customWidth="1"/>
    <col min="5" max="5" width="32.83203125" customWidth="1"/>
    <col min="6" max="6" width="41.5" customWidth="1"/>
  </cols>
  <sheetData>
    <row r="1" spans="1:9" s="26" customFormat="1" ht="24">
      <c r="A1" s="253" t="s">
        <v>136</v>
      </c>
      <c r="B1" s="253"/>
      <c r="C1" s="253"/>
      <c r="D1" s="253"/>
      <c r="E1" s="253"/>
      <c r="F1" s="253"/>
      <c r="G1" s="253"/>
      <c r="H1" s="253"/>
      <c r="I1" s="253"/>
    </row>
    <row r="2" spans="1:9">
      <c r="A2" s="196" t="s">
        <v>45</v>
      </c>
      <c r="B2" s="196"/>
      <c r="C2" s="196"/>
      <c r="D2" s="196"/>
    </row>
    <row r="4" spans="1:9">
      <c r="B4" s="252" t="s">
        <v>135</v>
      </c>
      <c r="C4" s="252"/>
      <c r="D4" s="252"/>
      <c r="E4" s="252"/>
    </row>
    <row r="5" spans="1:9">
      <c r="A5" s="260" t="s">
        <v>458</v>
      </c>
      <c r="B5" s="260"/>
      <c r="C5" s="8" t="s">
        <v>134</v>
      </c>
      <c r="D5" s="8" t="s">
        <v>132</v>
      </c>
      <c r="E5" s="8" t="s">
        <v>133</v>
      </c>
    </row>
    <row r="6" spans="1:9">
      <c r="A6" s="173" t="s">
        <v>472</v>
      </c>
      <c r="B6" t="s">
        <v>473</v>
      </c>
      <c r="C6" s="215">
        <f>'5. TPT (child contacts)'!B39+'6. TPT (PLHIV)'!B58</f>
        <v>0</v>
      </c>
      <c r="D6" s="215">
        <f>'5. TPT (child contacts)'!C39+'6. TPT (PLHIV)'!C58</f>
        <v>0</v>
      </c>
      <c r="E6" s="215">
        <f>'5. TPT (child contacts)'!D39+'6. TPT (PLHIV)'!D58</f>
        <v>0</v>
      </c>
    </row>
    <row r="7" spans="1:9">
      <c r="A7" s="261" t="s">
        <v>459</v>
      </c>
      <c r="B7" t="s">
        <v>460</v>
      </c>
      <c r="C7" s="67">
        <f>'5. TPT (child contacts)'!E47</f>
        <v>0</v>
      </c>
      <c r="D7" s="216"/>
      <c r="E7" s="216"/>
    </row>
    <row r="8" spans="1:9">
      <c r="A8" s="261"/>
      <c r="B8" t="s">
        <v>461</v>
      </c>
      <c r="C8" s="67">
        <f>'5. TPT (child contacts)'!E48</f>
        <v>0</v>
      </c>
      <c r="D8" s="216"/>
      <c r="E8" s="216"/>
    </row>
    <row r="9" spans="1:9">
      <c r="A9" s="261"/>
      <c r="B9" t="s">
        <v>462</v>
      </c>
      <c r="C9" s="67">
        <f>'5. TPT (child contacts)'!F51</f>
        <v>0</v>
      </c>
      <c r="D9" s="216"/>
      <c r="E9" s="216"/>
    </row>
    <row r="10" spans="1:9">
      <c r="A10" s="261"/>
      <c r="B10" t="s">
        <v>463</v>
      </c>
      <c r="C10" s="67">
        <f>'5. TPT (child contacts)'!F52</f>
        <v>0</v>
      </c>
      <c r="D10" s="216"/>
      <c r="E10" s="216"/>
    </row>
    <row r="11" spans="1:9">
      <c r="A11" s="261"/>
      <c r="B11" t="s">
        <v>464</v>
      </c>
      <c r="C11" s="67">
        <f>'5. TPT (child contacts)'!F53</f>
        <v>0</v>
      </c>
      <c r="D11" s="216"/>
      <c r="E11" s="216"/>
    </row>
    <row r="12" spans="1:9">
      <c r="A12" s="173" t="s">
        <v>465</v>
      </c>
      <c r="B12" t="s">
        <v>466</v>
      </c>
      <c r="C12" s="67">
        <f>'5. TPT (child contacts)'!$B$57+'6. TPT (PLHIV)'!$B$64</f>
        <v>0</v>
      </c>
      <c r="D12" s="67">
        <f>'5. TPT (child contacts)'!$B$57+'6. TPT (PLHIV)'!$B$64</f>
        <v>0</v>
      </c>
      <c r="E12" s="67">
        <f>'5. TPT (child contacts)'!$B$57+'6. TPT (PLHIV)'!$B$64</f>
        <v>0</v>
      </c>
    </row>
    <row r="13" spans="1:9">
      <c r="A13" s="173" t="s">
        <v>470</v>
      </c>
      <c r="B13" t="s">
        <v>471</v>
      </c>
      <c r="C13" s="67">
        <f>'5. TPT (child contacts)'!$D$69+'6. TPT (PLHIV)'!$D$70</f>
        <v>0</v>
      </c>
      <c r="D13" s="67">
        <f>'5. TPT (child contacts)'!$D$69+'6. TPT (PLHIV)'!$D$70</f>
        <v>0</v>
      </c>
      <c r="E13" s="67">
        <f>'5. TPT (child contacts)'!$D$69+'6. TPT (PLHIV)'!$D$70</f>
        <v>0</v>
      </c>
    </row>
    <row r="14" spans="1:9">
      <c r="A14" s="173"/>
      <c r="B14" t="s">
        <v>483</v>
      </c>
      <c r="C14" s="67">
        <f>'5. TPT (child contacts)'!$D$70</f>
        <v>0</v>
      </c>
      <c r="D14" s="67">
        <f>'5. TPT (child contacts)'!$D$70</f>
        <v>0</v>
      </c>
      <c r="E14" s="67">
        <f>'5. TPT (child contacts)'!$D$70</f>
        <v>0</v>
      </c>
    </row>
    <row r="15" spans="1:9">
      <c r="A15" s="173"/>
      <c r="B15" t="s">
        <v>482</v>
      </c>
      <c r="C15" s="67">
        <f>'5. TPT (child contacts)'!$D$71+'6. TPT (PLHIV)'!$D$71</f>
        <v>0</v>
      </c>
      <c r="D15" s="67">
        <f>'5. TPT (child contacts)'!$D$71+'6. TPT (PLHIV)'!$D$71</f>
        <v>0</v>
      </c>
      <c r="E15" s="67">
        <f>'5. TPT (child contacts)'!$D$71+'6. TPT (PLHIV)'!$D$71</f>
        <v>0</v>
      </c>
    </row>
    <row r="16" spans="1:9">
      <c r="B16" s="173" t="s">
        <v>28</v>
      </c>
      <c r="C16" s="44">
        <f>SUM(C6:C15)</f>
        <v>0</v>
      </c>
      <c r="D16" s="44">
        <f t="shared" ref="D16:E16" si="0">SUM(D6:D15)</f>
        <v>0</v>
      </c>
      <c r="E16" s="44">
        <f t="shared" si="0"/>
        <v>0</v>
      </c>
    </row>
    <row r="17" spans="1:9">
      <c r="B17" s="173"/>
      <c r="C17" s="49"/>
      <c r="D17" s="49"/>
      <c r="E17" s="49"/>
    </row>
    <row r="18" spans="1:9">
      <c r="C18" s="49"/>
      <c r="D18" s="49"/>
      <c r="E18" s="49"/>
    </row>
    <row r="19" spans="1:9">
      <c r="A19" s="9"/>
      <c r="B19" s="56" t="s">
        <v>137</v>
      </c>
      <c r="C19" s="117">
        <f>SUM(C16:E16)</f>
        <v>0</v>
      </c>
      <c r="D19" s="9"/>
      <c r="E19" s="9"/>
      <c r="F19" s="9"/>
      <c r="G19" s="9"/>
      <c r="H19" s="9"/>
      <c r="I19" s="9"/>
    </row>
  </sheetData>
  <sheetProtection algorithmName="SHA-512" hashValue="+N2WWGFITQvaRADAAODf5YKk8nuVolayYhyKBAnljX88nUIivCXYBUpEgCddBLDw+D06oXLcSb5zbxZ5IFrLzg==" saltValue="Q/eQn9sORIfHPQ1Be/yAdg==" spinCount="100000" sheet="1" objects="1" scenarios="1"/>
  <mergeCells count="4">
    <mergeCell ref="A5:B5"/>
    <mergeCell ref="A7:A11"/>
    <mergeCell ref="B4:E4"/>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21"/>
  <sheetViews>
    <sheetView workbookViewId="0">
      <selection activeCell="N30" sqref="N30"/>
    </sheetView>
  </sheetViews>
  <sheetFormatPr baseColWidth="10" defaultColWidth="11" defaultRowHeight="16"/>
  <cols>
    <col min="1" max="1" width="19" customWidth="1"/>
    <col min="2" max="2" width="12.5" customWidth="1"/>
  </cols>
  <sheetData>
    <row r="1" spans="1:3" s="28" customFormat="1" ht="31">
      <c r="A1" s="28" t="s">
        <v>46</v>
      </c>
    </row>
    <row r="2" spans="1:3">
      <c r="A2" s="147" t="s">
        <v>45</v>
      </c>
    </row>
    <row r="4" spans="1:3">
      <c r="A4" s="8" t="s">
        <v>49</v>
      </c>
      <c r="B4" s="8" t="s">
        <v>57</v>
      </c>
      <c r="C4" s="173" t="s">
        <v>233</v>
      </c>
    </row>
    <row r="5" spans="1:3">
      <c r="A5" t="s">
        <v>50</v>
      </c>
      <c r="B5" t="s">
        <v>58</v>
      </c>
      <c r="C5" t="s">
        <v>234</v>
      </c>
    </row>
    <row r="6" spans="1:3">
      <c r="A6" t="s">
        <v>51</v>
      </c>
      <c r="B6" t="s">
        <v>60</v>
      </c>
      <c r="C6" t="s">
        <v>235</v>
      </c>
    </row>
    <row r="7" spans="1:3">
      <c r="B7" t="s">
        <v>59</v>
      </c>
      <c r="C7" t="s">
        <v>236</v>
      </c>
    </row>
    <row r="8" spans="1:3">
      <c r="C8" t="s">
        <v>237</v>
      </c>
    </row>
    <row r="9" spans="1:3">
      <c r="C9" t="s">
        <v>238</v>
      </c>
    </row>
    <row r="10" spans="1:3">
      <c r="C10" t="s">
        <v>239</v>
      </c>
    </row>
    <row r="11" spans="1:3">
      <c r="C11" t="s">
        <v>240</v>
      </c>
    </row>
    <row r="12" spans="1:3">
      <c r="C12" t="s">
        <v>241</v>
      </c>
    </row>
    <row r="13" spans="1:3">
      <c r="C13" t="s">
        <v>242</v>
      </c>
    </row>
    <row r="14" spans="1:3">
      <c r="C14" t="s">
        <v>243</v>
      </c>
    </row>
    <row r="15" spans="1:3">
      <c r="C15" t="s">
        <v>244</v>
      </c>
    </row>
    <row r="16" spans="1:3">
      <c r="C16" t="s">
        <v>245</v>
      </c>
    </row>
    <row r="17" spans="3:3">
      <c r="C17" t="s">
        <v>246</v>
      </c>
    </row>
    <row r="18" spans="3:3">
      <c r="C18" t="s">
        <v>247</v>
      </c>
    </row>
    <row r="19" spans="3:3">
      <c r="C19" t="s">
        <v>248</v>
      </c>
    </row>
    <row r="20" spans="3:3">
      <c r="C20" t="s">
        <v>249</v>
      </c>
    </row>
    <row r="21" spans="3:3">
      <c r="C21" t="s">
        <v>250</v>
      </c>
    </row>
    <row r="22" spans="3:3">
      <c r="C22" t="s">
        <v>251</v>
      </c>
    </row>
    <row r="23" spans="3:3">
      <c r="C23" t="s">
        <v>252</v>
      </c>
    </row>
    <row r="24" spans="3:3">
      <c r="C24" t="s">
        <v>253</v>
      </c>
    </row>
    <row r="25" spans="3:3">
      <c r="C25" t="s">
        <v>254</v>
      </c>
    </row>
    <row r="26" spans="3:3">
      <c r="C26" t="s">
        <v>255</v>
      </c>
    </row>
    <row r="27" spans="3:3">
      <c r="C27" t="s">
        <v>256</v>
      </c>
    </row>
    <row r="28" spans="3:3">
      <c r="C28" t="s">
        <v>257</v>
      </c>
    </row>
    <row r="29" spans="3:3">
      <c r="C29" t="s">
        <v>258</v>
      </c>
    </row>
    <row r="30" spans="3:3">
      <c r="C30" t="s">
        <v>259</v>
      </c>
    </row>
    <row r="31" spans="3:3">
      <c r="C31" t="s">
        <v>260</v>
      </c>
    </row>
    <row r="32" spans="3:3">
      <c r="C32" t="s">
        <v>261</v>
      </c>
    </row>
    <row r="33" spans="3:3">
      <c r="C33" t="s">
        <v>262</v>
      </c>
    </row>
    <row r="34" spans="3:3">
      <c r="C34" t="s">
        <v>263</v>
      </c>
    </row>
    <row r="35" spans="3:3">
      <c r="C35" t="s">
        <v>264</v>
      </c>
    </row>
    <row r="36" spans="3:3">
      <c r="C36" t="s">
        <v>265</v>
      </c>
    </row>
    <row r="37" spans="3:3">
      <c r="C37" t="s">
        <v>266</v>
      </c>
    </row>
    <row r="38" spans="3:3">
      <c r="C38" t="s">
        <v>267</v>
      </c>
    </row>
    <row r="39" spans="3:3">
      <c r="C39" t="s">
        <v>268</v>
      </c>
    </row>
    <row r="40" spans="3:3">
      <c r="C40" t="s">
        <v>269</v>
      </c>
    </row>
    <row r="41" spans="3:3">
      <c r="C41" t="s">
        <v>270</v>
      </c>
    </row>
    <row r="42" spans="3:3">
      <c r="C42" t="s">
        <v>271</v>
      </c>
    </row>
    <row r="43" spans="3:3">
      <c r="C43" t="s">
        <v>272</v>
      </c>
    </row>
    <row r="44" spans="3:3">
      <c r="C44" t="s">
        <v>273</v>
      </c>
    </row>
    <row r="45" spans="3:3">
      <c r="C45" t="s">
        <v>274</v>
      </c>
    </row>
    <row r="46" spans="3:3">
      <c r="C46" t="s">
        <v>275</v>
      </c>
    </row>
    <row r="47" spans="3:3">
      <c r="C47" t="s">
        <v>276</v>
      </c>
    </row>
    <row r="48" spans="3:3">
      <c r="C48" t="s">
        <v>277</v>
      </c>
    </row>
    <row r="49" spans="3:3">
      <c r="C49" t="s">
        <v>278</v>
      </c>
    </row>
    <row r="50" spans="3:3">
      <c r="C50" t="s">
        <v>279</v>
      </c>
    </row>
    <row r="51" spans="3:3">
      <c r="C51" t="s">
        <v>280</v>
      </c>
    </row>
    <row r="52" spans="3:3">
      <c r="C52" t="s">
        <v>281</v>
      </c>
    </row>
    <row r="53" spans="3:3">
      <c r="C53" t="s">
        <v>282</v>
      </c>
    </row>
    <row r="54" spans="3:3">
      <c r="C54" t="s">
        <v>283</v>
      </c>
    </row>
    <row r="55" spans="3:3">
      <c r="C55" t="s">
        <v>284</v>
      </c>
    </row>
    <row r="56" spans="3:3">
      <c r="C56" t="s">
        <v>285</v>
      </c>
    </row>
    <row r="57" spans="3:3">
      <c r="C57" t="s">
        <v>286</v>
      </c>
    </row>
    <row r="58" spans="3:3">
      <c r="C58" t="s">
        <v>287</v>
      </c>
    </row>
    <row r="59" spans="3:3">
      <c r="C59" t="s">
        <v>288</v>
      </c>
    </row>
    <row r="60" spans="3:3">
      <c r="C60" t="s">
        <v>289</v>
      </c>
    </row>
    <row r="61" spans="3:3">
      <c r="C61" t="s">
        <v>290</v>
      </c>
    </row>
    <row r="62" spans="3:3">
      <c r="C62" t="s">
        <v>291</v>
      </c>
    </row>
    <row r="63" spans="3:3">
      <c r="C63" t="s">
        <v>292</v>
      </c>
    </row>
    <row r="64" spans="3:3">
      <c r="C64" t="s">
        <v>293</v>
      </c>
    </row>
    <row r="65" spans="3:3">
      <c r="C65" t="s">
        <v>294</v>
      </c>
    </row>
    <row r="66" spans="3:3">
      <c r="C66" t="s">
        <v>295</v>
      </c>
    </row>
    <row r="67" spans="3:3">
      <c r="C67" t="s">
        <v>296</v>
      </c>
    </row>
    <row r="68" spans="3:3">
      <c r="C68" t="s">
        <v>297</v>
      </c>
    </row>
    <row r="69" spans="3:3">
      <c r="C69" t="s">
        <v>298</v>
      </c>
    </row>
    <row r="70" spans="3:3">
      <c r="C70" t="s">
        <v>299</v>
      </c>
    </row>
    <row r="71" spans="3:3">
      <c r="C71" t="s">
        <v>300</v>
      </c>
    </row>
    <row r="72" spans="3:3">
      <c r="C72" t="s">
        <v>301</v>
      </c>
    </row>
    <row r="73" spans="3:3">
      <c r="C73" t="s">
        <v>302</v>
      </c>
    </row>
    <row r="74" spans="3:3">
      <c r="C74" t="s">
        <v>303</v>
      </c>
    </row>
    <row r="75" spans="3:3">
      <c r="C75" t="s">
        <v>304</v>
      </c>
    </row>
    <row r="76" spans="3:3">
      <c r="C76" t="s">
        <v>305</v>
      </c>
    </row>
    <row r="77" spans="3:3">
      <c r="C77" t="s">
        <v>306</v>
      </c>
    </row>
    <row r="78" spans="3:3">
      <c r="C78" t="s">
        <v>307</v>
      </c>
    </row>
    <row r="79" spans="3:3">
      <c r="C79" t="s">
        <v>308</v>
      </c>
    </row>
    <row r="80" spans="3:3">
      <c r="C80" t="s">
        <v>309</v>
      </c>
    </row>
    <row r="81" spans="3:3">
      <c r="C81" t="s">
        <v>310</v>
      </c>
    </row>
    <row r="82" spans="3:3">
      <c r="C82" t="s">
        <v>311</v>
      </c>
    </row>
    <row r="83" spans="3:3">
      <c r="C83" t="s">
        <v>312</v>
      </c>
    </row>
    <row r="84" spans="3:3">
      <c r="C84" t="s">
        <v>313</v>
      </c>
    </row>
    <row r="85" spans="3:3">
      <c r="C85" t="s">
        <v>314</v>
      </c>
    </row>
    <row r="86" spans="3:3">
      <c r="C86" t="s">
        <v>315</v>
      </c>
    </row>
    <row r="87" spans="3:3">
      <c r="C87" t="s">
        <v>316</v>
      </c>
    </row>
    <row r="88" spans="3:3">
      <c r="C88" t="s">
        <v>317</v>
      </c>
    </row>
    <row r="89" spans="3:3">
      <c r="C89" t="s">
        <v>318</v>
      </c>
    </row>
    <row r="90" spans="3:3">
      <c r="C90" t="s">
        <v>319</v>
      </c>
    </row>
    <row r="91" spans="3:3">
      <c r="C91" t="s">
        <v>320</v>
      </c>
    </row>
    <row r="92" spans="3:3">
      <c r="C92" t="s">
        <v>321</v>
      </c>
    </row>
    <row r="93" spans="3:3">
      <c r="C93" t="s">
        <v>322</v>
      </c>
    </row>
    <row r="94" spans="3:3">
      <c r="C94" t="s">
        <v>323</v>
      </c>
    </row>
    <row r="95" spans="3:3">
      <c r="C95" t="s">
        <v>324</v>
      </c>
    </row>
    <row r="96" spans="3:3">
      <c r="C96" t="s">
        <v>325</v>
      </c>
    </row>
    <row r="97" spans="3:3">
      <c r="C97" t="s">
        <v>326</v>
      </c>
    </row>
    <row r="98" spans="3:3">
      <c r="C98" t="s">
        <v>327</v>
      </c>
    </row>
    <row r="99" spans="3:3">
      <c r="C99" t="s">
        <v>328</v>
      </c>
    </row>
    <row r="100" spans="3:3">
      <c r="C100" t="s">
        <v>329</v>
      </c>
    </row>
    <row r="101" spans="3:3">
      <c r="C101" t="s">
        <v>330</v>
      </c>
    </row>
    <row r="102" spans="3:3">
      <c r="C102" t="s">
        <v>331</v>
      </c>
    </row>
    <row r="103" spans="3:3">
      <c r="C103" t="s">
        <v>332</v>
      </c>
    </row>
    <row r="104" spans="3:3">
      <c r="C104" t="s">
        <v>333</v>
      </c>
    </row>
    <row r="105" spans="3:3">
      <c r="C105" t="s">
        <v>334</v>
      </c>
    </row>
    <row r="106" spans="3:3">
      <c r="C106" t="s">
        <v>335</v>
      </c>
    </row>
    <row r="107" spans="3:3">
      <c r="C107" t="s">
        <v>336</v>
      </c>
    </row>
    <row r="108" spans="3:3">
      <c r="C108" t="s">
        <v>337</v>
      </c>
    </row>
    <row r="109" spans="3:3">
      <c r="C109" t="s">
        <v>338</v>
      </c>
    </row>
    <row r="110" spans="3:3">
      <c r="C110" t="s">
        <v>339</v>
      </c>
    </row>
    <row r="111" spans="3:3">
      <c r="C111" t="s">
        <v>340</v>
      </c>
    </row>
    <row r="112" spans="3:3">
      <c r="C112" t="s">
        <v>341</v>
      </c>
    </row>
    <row r="113" spans="3:3">
      <c r="C113" t="s">
        <v>342</v>
      </c>
    </row>
    <row r="114" spans="3:3">
      <c r="C114" t="s">
        <v>343</v>
      </c>
    </row>
    <row r="115" spans="3:3">
      <c r="C115" t="s">
        <v>344</v>
      </c>
    </row>
    <row r="116" spans="3:3">
      <c r="C116" t="s">
        <v>345</v>
      </c>
    </row>
    <row r="117" spans="3:3">
      <c r="C117" t="s">
        <v>346</v>
      </c>
    </row>
    <row r="118" spans="3:3">
      <c r="C118" t="s">
        <v>347</v>
      </c>
    </row>
    <row r="119" spans="3:3">
      <c r="C119" t="s">
        <v>348</v>
      </c>
    </row>
    <row r="120" spans="3:3">
      <c r="C120" t="s">
        <v>349</v>
      </c>
    </row>
    <row r="121" spans="3:3">
      <c r="C121" t="s">
        <v>350</v>
      </c>
    </row>
    <row r="122" spans="3:3">
      <c r="C122" t="s">
        <v>351</v>
      </c>
    </row>
    <row r="123" spans="3:3">
      <c r="C123" t="s">
        <v>352</v>
      </c>
    </row>
    <row r="124" spans="3:3">
      <c r="C124" t="s">
        <v>353</v>
      </c>
    </row>
    <row r="125" spans="3:3">
      <c r="C125" t="s">
        <v>354</v>
      </c>
    </row>
    <row r="126" spans="3:3">
      <c r="C126" t="s">
        <v>355</v>
      </c>
    </row>
    <row r="127" spans="3:3">
      <c r="C127" t="s">
        <v>356</v>
      </c>
    </row>
    <row r="128" spans="3:3">
      <c r="C128" t="s">
        <v>357</v>
      </c>
    </row>
    <row r="129" spans="3:3">
      <c r="C129" t="s">
        <v>358</v>
      </c>
    </row>
    <row r="130" spans="3:3">
      <c r="C130" t="s">
        <v>359</v>
      </c>
    </row>
    <row r="131" spans="3:3">
      <c r="C131" t="s">
        <v>360</v>
      </c>
    </row>
    <row r="132" spans="3:3">
      <c r="C132" t="s">
        <v>361</v>
      </c>
    </row>
    <row r="133" spans="3:3">
      <c r="C133" t="s">
        <v>362</v>
      </c>
    </row>
    <row r="134" spans="3:3">
      <c r="C134" t="s">
        <v>363</v>
      </c>
    </row>
    <row r="135" spans="3:3">
      <c r="C135" t="s">
        <v>364</v>
      </c>
    </row>
    <row r="136" spans="3:3">
      <c r="C136" t="s">
        <v>365</v>
      </c>
    </row>
    <row r="137" spans="3:3">
      <c r="C137" t="s">
        <v>366</v>
      </c>
    </row>
    <row r="138" spans="3:3">
      <c r="C138" t="s">
        <v>367</v>
      </c>
    </row>
    <row r="139" spans="3:3">
      <c r="C139" t="s">
        <v>368</v>
      </c>
    </row>
    <row r="140" spans="3:3">
      <c r="C140" t="s">
        <v>369</v>
      </c>
    </row>
    <row r="141" spans="3:3">
      <c r="C141" t="s">
        <v>370</v>
      </c>
    </row>
    <row r="142" spans="3:3">
      <c r="C142" t="s">
        <v>371</v>
      </c>
    </row>
    <row r="143" spans="3:3">
      <c r="C143" t="s">
        <v>372</v>
      </c>
    </row>
    <row r="144" spans="3:3">
      <c r="C144" t="s">
        <v>373</v>
      </c>
    </row>
    <row r="145" spans="3:3">
      <c r="C145" t="s">
        <v>374</v>
      </c>
    </row>
    <row r="146" spans="3:3">
      <c r="C146" t="s">
        <v>375</v>
      </c>
    </row>
    <row r="147" spans="3:3">
      <c r="C147" t="s">
        <v>376</v>
      </c>
    </row>
    <row r="148" spans="3:3">
      <c r="C148" t="s">
        <v>377</v>
      </c>
    </row>
    <row r="149" spans="3:3">
      <c r="C149" t="s">
        <v>378</v>
      </c>
    </row>
    <row r="150" spans="3:3">
      <c r="C150" t="s">
        <v>379</v>
      </c>
    </row>
    <row r="151" spans="3:3">
      <c r="C151" t="s">
        <v>380</v>
      </c>
    </row>
    <row r="152" spans="3:3">
      <c r="C152" t="s">
        <v>381</v>
      </c>
    </row>
    <row r="153" spans="3:3">
      <c r="C153" t="s">
        <v>382</v>
      </c>
    </row>
    <row r="154" spans="3:3">
      <c r="C154" t="s">
        <v>383</v>
      </c>
    </row>
    <row r="155" spans="3:3">
      <c r="C155" t="s">
        <v>384</v>
      </c>
    </row>
    <row r="156" spans="3:3">
      <c r="C156" t="s">
        <v>385</v>
      </c>
    </row>
    <row r="157" spans="3:3">
      <c r="C157" t="s">
        <v>386</v>
      </c>
    </row>
    <row r="158" spans="3:3">
      <c r="C158" t="s">
        <v>387</v>
      </c>
    </row>
    <row r="159" spans="3:3">
      <c r="C159" t="s">
        <v>388</v>
      </c>
    </row>
    <row r="160" spans="3:3">
      <c r="C160" t="s">
        <v>389</v>
      </c>
    </row>
    <row r="161" spans="3:3">
      <c r="C161" t="s">
        <v>390</v>
      </c>
    </row>
    <row r="162" spans="3:3">
      <c r="C162" t="s">
        <v>391</v>
      </c>
    </row>
    <row r="163" spans="3:3">
      <c r="C163" t="s">
        <v>392</v>
      </c>
    </row>
    <row r="164" spans="3:3">
      <c r="C164" t="s">
        <v>393</v>
      </c>
    </row>
    <row r="165" spans="3:3">
      <c r="C165" t="s">
        <v>394</v>
      </c>
    </row>
    <row r="166" spans="3:3">
      <c r="C166" t="s">
        <v>395</v>
      </c>
    </row>
    <row r="167" spans="3:3">
      <c r="C167" t="s">
        <v>396</v>
      </c>
    </row>
    <row r="168" spans="3:3">
      <c r="C168" t="s">
        <v>397</v>
      </c>
    </row>
    <row r="169" spans="3:3">
      <c r="C169" t="s">
        <v>398</v>
      </c>
    </row>
    <row r="170" spans="3:3">
      <c r="C170" t="s">
        <v>399</v>
      </c>
    </row>
    <row r="171" spans="3:3">
      <c r="C171" t="s">
        <v>400</v>
      </c>
    </row>
    <row r="172" spans="3:3">
      <c r="C172" t="s">
        <v>401</v>
      </c>
    </row>
    <row r="173" spans="3:3">
      <c r="C173" t="s">
        <v>402</v>
      </c>
    </row>
    <row r="174" spans="3:3">
      <c r="C174" t="s">
        <v>403</v>
      </c>
    </row>
    <row r="175" spans="3:3">
      <c r="C175" t="s">
        <v>404</v>
      </c>
    </row>
    <row r="176" spans="3:3">
      <c r="C176" t="s">
        <v>405</v>
      </c>
    </row>
    <row r="177" spans="3:3">
      <c r="C177" t="s">
        <v>406</v>
      </c>
    </row>
    <row r="178" spans="3:3">
      <c r="C178" t="s">
        <v>407</v>
      </c>
    </row>
    <row r="179" spans="3:3">
      <c r="C179" t="s">
        <v>408</v>
      </c>
    </row>
    <row r="180" spans="3:3">
      <c r="C180" t="s">
        <v>409</v>
      </c>
    </row>
    <row r="181" spans="3:3">
      <c r="C181" t="s">
        <v>410</v>
      </c>
    </row>
    <row r="182" spans="3:3">
      <c r="C182" t="s">
        <v>411</v>
      </c>
    </row>
    <row r="183" spans="3:3">
      <c r="C183" t="s">
        <v>412</v>
      </c>
    </row>
    <row r="184" spans="3:3">
      <c r="C184" t="s">
        <v>413</v>
      </c>
    </row>
    <row r="185" spans="3:3">
      <c r="C185" t="s">
        <v>414</v>
      </c>
    </row>
    <row r="186" spans="3:3">
      <c r="C186" t="s">
        <v>415</v>
      </c>
    </row>
    <row r="187" spans="3:3">
      <c r="C187" t="s">
        <v>416</v>
      </c>
    </row>
    <row r="188" spans="3:3">
      <c r="C188" t="s">
        <v>417</v>
      </c>
    </row>
    <row r="189" spans="3:3">
      <c r="C189" t="s">
        <v>418</v>
      </c>
    </row>
    <row r="190" spans="3:3">
      <c r="C190" t="s">
        <v>419</v>
      </c>
    </row>
    <row r="191" spans="3:3">
      <c r="C191" t="s">
        <v>420</v>
      </c>
    </row>
    <row r="192" spans="3:3">
      <c r="C192" t="s">
        <v>421</v>
      </c>
    </row>
    <row r="193" spans="3:3">
      <c r="C193" t="s">
        <v>422</v>
      </c>
    </row>
    <row r="194" spans="3:3">
      <c r="C194" t="s">
        <v>423</v>
      </c>
    </row>
    <row r="195" spans="3:3">
      <c r="C195" t="s">
        <v>424</v>
      </c>
    </row>
    <row r="196" spans="3:3">
      <c r="C196" t="s">
        <v>425</v>
      </c>
    </row>
    <row r="197" spans="3:3">
      <c r="C197" t="s">
        <v>426</v>
      </c>
    </row>
    <row r="198" spans="3:3">
      <c r="C198" t="s">
        <v>427</v>
      </c>
    </row>
    <row r="199" spans="3:3">
      <c r="C199" t="s">
        <v>428</v>
      </c>
    </row>
    <row r="200" spans="3:3">
      <c r="C200" t="s">
        <v>429</v>
      </c>
    </row>
    <row r="201" spans="3:3">
      <c r="C201" t="s">
        <v>430</v>
      </c>
    </row>
    <row r="202" spans="3:3">
      <c r="C202" t="s">
        <v>431</v>
      </c>
    </row>
    <row r="203" spans="3:3">
      <c r="C203" t="s">
        <v>432</v>
      </c>
    </row>
    <row r="204" spans="3:3">
      <c r="C204" t="s">
        <v>433</v>
      </c>
    </row>
    <row r="205" spans="3:3">
      <c r="C205" t="s">
        <v>434</v>
      </c>
    </row>
    <row r="206" spans="3:3">
      <c r="C206" t="s">
        <v>435</v>
      </c>
    </row>
    <row r="207" spans="3:3">
      <c r="C207" t="s">
        <v>436</v>
      </c>
    </row>
    <row r="208" spans="3:3">
      <c r="C208" t="s">
        <v>437</v>
      </c>
    </row>
    <row r="209" spans="3:3">
      <c r="C209" t="s">
        <v>438</v>
      </c>
    </row>
    <row r="210" spans="3:3">
      <c r="C210" t="s">
        <v>439</v>
      </c>
    </row>
    <row r="211" spans="3:3">
      <c r="C211" t="s">
        <v>440</v>
      </c>
    </row>
    <row r="212" spans="3:3">
      <c r="C212" t="s">
        <v>441</v>
      </c>
    </row>
    <row r="213" spans="3:3">
      <c r="C213" t="s">
        <v>442</v>
      </c>
    </row>
    <row r="214" spans="3:3">
      <c r="C214" t="s">
        <v>443</v>
      </c>
    </row>
    <row r="215" spans="3:3">
      <c r="C215" t="s">
        <v>444</v>
      </c>
    </row>
    <row r="216" spans="3:3">
      <c r="C216" t="s">
        <v>445</v>
      </c>
    </row>
    <row r="217" spans="3:3">
      <c r="C217" t="s">
        <v>446</v>
      </c>
    </row>
    <row r="218" spans="3:3">
      <c r="C218" t="s">
        <v>447</v>
      </c>
    </row>
    <row r="219" spans="3:3">
      <c r="C219" t="s">
        <v>448</v>
      </c>
    </row>
    <row r="220" spans="3:3">
      <c r="C220" t="s">
        <v>449</v>
      </c>
    </row>
    <row r="221" spans="3:3">
      <c r="C221" t="s">
        <v>450</v>
      </c>
    </row>
  </sheetData>
  <sheetProtection algorithmName="SHA-512" hashValue="o+YVwbKQJI1x1VrdTmtiAVVmmmaen6etTynZK+hoCiR1HyJzNjaOPc5zQ/pevmUPT9RX3J2tbdV69amx9eoCJA==" saltValue="9/NKpbBgv3Smf32azSXoR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
  <sheetViews>
    <sheetView workbookViewId="0">
      <selection activeCell="D1" sqref="D1"/>
    </sheetView>
  </sheetViews>
  <sheetFormatPr baseColWidth="10" defaultColWidth="8.83203125" defaultRowHeight="16"/>
  <cols>
    <col min="1" max="1" width="91.33203125" style="7" customWidth="1"/>
    <col min="2" max="2" width="66.1640625" customWidth="1"/>
    <col min="4" max="4" width="32.33203125" customWidth="1"/>
    <col min="5" max="5" width="69" customWidth="1"/>
    <col min="6" max="6" width="46" customWidth="1"/>
  </cols>
  <sheetData>
    <row r="1" spans="1:6" ht="17">
      <c r="A1" s="104" t="s">
        <v>204</v>
      </c>
      <c r="B1" s="173" t="s">
        <v>225</v>
      </c>
      <c r="D1" s="181" t="s">
        <v>190</v>
      </c>
      <c r="E1" s="177"/>
      <c r="F1" s="177"/>
    </row>
    <row r="2" spans="1:6" ht="136">
      <c r="B2" s="174" t="s">
        <v>229</v>
      </c>
      <c r="D2" s="178" t="s">
        <v>191</v>
      </c>
      <c r="E2" s="179" t="s">
        <v>196</v>
      </c>
      <c r="F2" s="177"/>
    </row>
    <row r="3" spans="1:6" ht="119">
      <c r="A3" s="7" t="s">
        <v>205</v>
      </c>
      <c r="D3" s="178" t="s">
        <v>192</v>
      </c>
      <c r="E3" s="179" t="s">
        <v>194</v>
      </c>
      <c r="F3" s="179" t="s">
        <v>195</v>
      </c>
    </row>
    <row r="4" spans="1:6" ht="102">
      <c r="A4" s="7" t="s">
        <v>206</v>
      </c>
      <c r="D4" s="178" t="s">
        <v>193</v>
      </c>
      <c r="E4" s="179" t="s">
        <v>198</v>
      </c>
      <c r="F4" s="177"/>
    </row>
    <row r="5" spans="1:6" ht="68">
      <c r="A5" s="7" t="s">
        <v>207</v>
      </c>
      <c r="D5" s="262" t="s">
        <v>197</v>
      </c>
      <c r="E5" s="180" t="s">
        <v>199</v>
      </c>
      <c r="F5" s="265"/>
    </row>
    <row r="6" spans="1:6" ht="51">
      <c r="A6" s="7" t="s">
        <v>208</v>
      </c>
      <c r="D6" s="263"/>
      <c r="E6" s="180" t="s">
        <v>200</v>
      </c>
      <c r="F6" s="266"/>
    </row>
    <row r="7" spans="1:6" ht="17">
      <c r="A7" s="7" t="s">
        <v>209</v>
      </c>
      <c r="D7" s="263"/>
      <c r="E7" s="180" t="s">
        <v>201</v>
      </c>
      <c r="F7" s="266"/>
    </row>
    <row r="8" spans="1:6" ht="34">
      <c r="A8" s="7" t="s">
        <v>210</v>
      </c>
      <c r="D8" s="264"/>
      <c r="E8" s="180" t="s">
        <v>202</v>
      </c>
      <c r="F8" s="267"/>
    </row>
    <row r="9" spans="1:6" ht="17">
      <c r="A9" s="7" t="s">
        <v>211</v>
      </c>
    </row>
    <row r="10" spans="1:6" ht="17">
      <c r="A10" s="7" t="s">
        <v>212</v>
      </c>
    </row>
    <row r="11" spans="1:6" ht="17">
      <c r="A11" s="7" t="s">
        <v>213</v>
      </c>
    </row>
    <row r="12" spans="1:6" ht="51">
      <c r="A12" s="7" t="s">
        <v>214</v>
      </c>
    </row>
    <row r="13" spans="1:6" ht="85">
      <c r="A13" s="7" t="s">
        <v>215</v>
      </c>
    </row>
    <row r="14" spans="1:6" ht="17">
      <c r="A14" s="7" t="s">
        <v>216</v>
      </c>
    </row>
    <row r="15" spans="1:6">
      <c r="A15" s="7">
        <v>2</v>
      </c>
    </row>
    <row r="16" spans="1:6" ht="34">
      <c r="A16" s="7" t="s">
        <v>217</v>
      </c>
    </row>
    <row r="17" spans="1:1" ht="17">
      <c r="A17" s="7" t="s">
        <v>218</v>
      </c>
    </row>
    <row r="18" spans="1:1" ht="34">
      <c r="A18" s="7" t="s">
        <v>219</v>
      </c>
    </row>
    <row r="19" spans="1:1" ht="51">
      <c r="A19" s="7" t="s">
        <v>220</v>
      </c>
    </row>
    <row r="20" spans="1:1" ht="102">
      <c r="A20" s="7" t="s">
        <v>221</v>
      </c>
    </row>
    <row r="21" spans="1:1" ht="68">
      <c r="A21" s="7" t="s">
        <v>222</v>
      </c>
    </row>
    <row r="22" spans="1:1" ht="51">
      <c r="A22" s="7" t="s">
        <v>223</v>
      </c>
    </row>
    <row r="23" spans="1:1" ht="34">
      <c r="A23" s="7" t="s">
        <v>224</v>
      </c>
    </row>
    <row r="24" spans="1:1">
      <c r="A24" s="7">
        <v>3</v>
      </c>
    </row>
  </sheetData>
  <mergeCells count="2">
    <mergeCell ref="D5:D8"/>
    <mergeCell ref="F5:F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891B75A144EA48812F08A082DCF94B" ma:contentTypeVersion="11" ma:contentTypeDescription="Create a new document." ma:contentTypeScope="" ma:versionID="9baba7786b72345cc503cfafff08d2ee">
  <xsd:schema xmlns:xsd="http://www.w3.org/2001/XMLSchema" xmlns:xs="http://www.w3.org/2001/XMLSchema" xmlns:p="http://schemas.microsoft.com/office/2006/metadata/properties" xmlns:ns3="f90ca666-a4da-4145-adf2-fdd2ed1886b3" xmlns:ns4="05503375-46a1-454b-ba6e-791b815da8e7" targetNamespace="http://schemas.microsoft.com/office/2006/metadata/properties" ma:root="true" ma:fieldsID="f6e8f594995b155939b1a84b02a6cfa9" ns3:_="" ns4:_="">
    <xsd:import namespace="f90ca666-a4da-4145-adf2-fdd2ed1886b3"/>
    <xsd:import namespace="05503375-46a1-454b-ba6e-791b815da8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ca666-a4da-4145-adf2-fdd2ed1886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503375-46a1-454b-ba6e-791b815da8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3D01A-31E9-4CAD-89C4-CBD0223E5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ca666-a4da-4145-adf2-fdd2ed1886b3"/>
    <ds:schemaRef ds:uri="05503375-46a1-454b-ba6e-791b815da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176B6F-68A5-4066-845F-2AF9D534E52E}">
  <ds:schemaRefs>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f90ca666-a4da-4145-adf2-fdd2ed1886b3"/>
    <ds:schemaRef ds:uri="http://purl.org/dc/terms/"/>
    <ds:schemaRef ds:uri="http://schemas.microsoft.com/office/infopath/2007/PartnerControls"/>
    <ds:schemaRef ds:uri="05503375-46a1-454b-ba6e-791b815da8e7"/>
    <ds:schemaRef ds:uri="http://purl.org/dc/elements/1.1/"/>
  </ds:schemaRefs>
</ds:datastoreItem>
</file>

<file path=customXml/itemProps3.xml><?xml version="1.0" encoding="utf-8"?>
<ds:datastoreItem xmlns:ds="http://schemas.openxmlformats.org/officeDocument/2006/customXml" ds:itemID="{B540E19D-54CD-4816-9370-C7F1862E5E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9</vt:i4>
      </vt:variant>
    </vt:vector>
  </HeadingPairs>
  <TitlesOfParts>
    <vt:vector size="9" baseType="lpstr">
      <vt:lpstr>1. Title page</vt:lpstr>
      <vt:lpstr>2. Instructions</vt:lpstr>
      <vt:lpstr>3. Drug cost calculations</vt:lpstr>
      <vt:lpstr>4. 3HP &amp; 1HP cost calculation</vt:lpstr>
      <vt:lpstr>5. TPT (child contacts)</vt:lpstr>
      <vt:lpstr>6. TPT (PLHIV)</vt:lpstr>
      <vt:lpstr>7. Budget Summary</vt:lpstr>
      <vt:lpstr>Lists</vt:lpstr>
      <vt:lpstr>Annex Sanofi and FDC 3HP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Kairu</dc:creator>
  <cp:lastModifiedBy>Martina Casenghi</cp:lastModifiedBy>
  <dcterms:created xsi:type="dcterms:W3CDTF">2019-12-12T11:22:38Z</dcterms:created>
  <dcterms:modified xsi:type="dcterms:W3CDTF">2020-03-02T12:26:49Z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0x01010090891B75A144EA48812F08A082DCF94B</vt:lpwstr>
  </property>
</Properties>
</file>